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VITRINE/DON FICHIER LINKEDIN/DF10_ Jours fériés FR/"/>
    </mc:Choice>
  </mc:AlternateContent>
  <xr:revisionPtr revIDLastSave="0" documentId="13_ncr:4000b_{392EA525-21AD-4F24-A897-C11626E44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ours fériés FR" sheetId="2" r:id="rId1"/>
    <sheet name="Liste" sheetId="3" state="hidden" r:id="rId2"/>
  </sheets>
  <definedNames>
    <definedName name="fériés">'Jours fériés FR'!$C$8:$D$18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20" i="2"/>
  <c r="D20" i="2" s="1"/>
  <c r="C5" i="2" l="1"/>
  <c r="C9" i="2" s="1"/>
  <c r="F9" i="2" s="1"/>
  <c r="C18" i="2"/>
  <c r="C8" i="2"/>
  <c r="C17" i="2"/>
  <c r="C16" i="2"/>
  <c r="C14" i="2"/>
  <c r="C15" i="2"/>
  <c r="C10" i="2"/>
  <c r="C11" i="2"/>
  <c r="D14" i="2" l="1"/>
  <c r="F14" i="2"/>
  <c r="D16" i="2"/>
  <c r="F16" i="2"/>
  <c r="D15" i="2"/>
  <c r="F15" i="2"/>
  <c r="D17" i="2"/>
  <c r="F17" i="2"/>
  <c r="D10" i="2"/>
  <c r="F10" i="2"/>
  <c r="D8" i="2"/>
  <c r="F8" i="2"/>
  <c r="D11" i="2"/>
  <c r="F11" i="2"/>
  <c r="D18" i="2"/>
  <c r="F18" i="2"/>
  <c r="C12" i="2"/>
  <c r="D9" i="2"/>
  <c r="C19" i="2"/>
  <c r="D19" i="2" s="1"/>
  <c r="C13" i="2"/>
  <c r="D13" i="2" l="1"/>
  <c r="F13" i="2"/>
  <c r="D12" i="2"/>
  <c r="F12" i="2"/>
  <c r="D3" i="2" s="1"/>
</calcChain>
</file>

<file path=xl/sharedStrings.xml><?xml version="1.0" encoding="utf-8"?>
<sst xmlns="http://schemas.openxmlformats.org/spreadsheetml/2006/main" count="24" uniqueCount="23">
  <si>
    <t>Jours fériés</t>
  </si>
  <si>
    <t>Jour</t>
  </si>
  <si>
    <t>Jour de l'an</t>
  </si>
  <si>
    <t>Lundi de Pâques</t>
  </si>
  <si>
    <t>Fête du travail</t>
  </si>
  <si>
    <t>Fête de la victoire 1945</t>
  </si>
  <si>
    <t>Jeudi de l'Acsension</t>
  </si>
  <si>
    <t>Lundi de Pentecôte (*)</t>
  </si>
  <si>
    <t>Fête nationale</t>
  </si>
  <si>
    <t>Assomption</t>
  </si>
  <si>
    <t>Toussaint</t>
  </si>
  <si>
    <t>Fête de l'Armistice</t>
  </si>
  <si>
    <t>Noël</t>
  </si>
  <si>
    <t>Vendredi saint (Alsace &amp; Moselle)</t>
  </si>
  <si>
    <t>Après Noël (Alsace &amp; Moselle)</t>
  </si>
  <si>
    <t>Num Jour</t>
  </si>
  <si>
    <t>Lundi</t>
  </si>
  <si>
    <t>Mardi</t>
  </si>
  <si>
    <t>Mercredi</t>
  </si>
  <si>
    <t>Jeudi</t>
  </si>
  <si>
    <t>Vendredi</t>
  </si>
  <si>
    <t>Samedi</t>
  </si>
  <si>
    <t>Dimanche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</si>
</sst>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0">
    <font>
      <sz val="10"/>
      <color theme="1"/>
      <name val="Arial"/>
      <family val="2"/>
    </font>
    <font>
      <sz val="11"/>
      <color indexed="56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8"/>
      <name val="Arial"/>
      <family val="2"/>
    </font>
    <font>
      <i/>
      <sz val="11"/>
      <color indexed="56"/>
      <name val="Arial"/>
      <family val="2"/>
    </font>
    <font>
      <b/>
      <i/>
      <sz val="12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4" fontId="1" fillId="3" borderId="0" xfId="0" quotePrefix="1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14" fontId="1" fillId="4" borderId="0" xfId="0" applyNumberFormat="1" applyFont="1" applyFill="1" applyAlignment="1">
      <alignment horizontal="center" vertical="center"/>
    </xf>
    <xf numFmtId="14" fontId="1" fillId="4" borderId="0" xfId="0" quotePrefix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0" quotePrefix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0" xfId="0" quotePrefix="1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164" fontId="2" fillId="2" borderId="0" xfId="0" quotePrefix="1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inkedin.com/in/nathan-fauconnier-developpeur-excel-vba-freelanc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143396</xdr:colOff>
      <xdr:row>1</xdr:row>
      <xdr:rowOff>60960</xdr:rowOff>
    </xdr:from>
    <xdr:to>
      <xdr:col>2</xdr:col>
      <xdr:colOff>645970</xdr:colOff>
      <xdr:row>4</xdr:row>
      <xdr:rowOff>114300</xdr:rowOff>
    </xdr:to>
    <xdr:grpSp>
      <xdr:nvGrpSpPr>
        <xdr:cNvPr id="1042" name="Groupe 3">
          <a:extLst>
            <a:ext uri="{FF2B5EF4-FFF2-40B4-BE49-F238E27FC236}">
              <a16:creationId xmlns:a16="http://schemas.microsoft.com/office/drawing/2014/main" id="{B22E27FC-D75C-2CE7-27F3-02F3BDA77492}"/>
            </a:ext>
          </a:extLst>
        </xdr:cNvPr>
        <xdr:cNvGrpSpPr>
          <a:grpSpLocks/>
        </xdr:cNvGrpSpPr>
      </xdr:nvGrpSpPr>
      <xdr:grpSpPr bwMode="auto">
        <a:xfrm>
          <a:off x="810146" y="346710"/>
          <a:ext cx="2588549" cy="710565"/>
          <a:chOff x="2583873" y="277087"/>
          <a:chExt cx="2223654" cy="665021"/>
        </a:xfrm>
      </xdr:grpSpPr>
      <xdr:sp macro="" textlink="">
        <xdr:nvSpPr>
          <xdr:cNvPr id="2" name="ZoneTexte 1">
            <a:extLst>
              <a:ext uri="{FF2B5EF4-FFF2-40B4-BE49-F238E27FC236}">
                <a16:creationId xmlns:a16="http://schemas.microsoft.com/office/drawing/2014/main" id="{A4814F2E-FE86-8AB7-D22C-B40B41FDD2E8}"/>
              </a:ext>
            </a:extLst>
          </xdr:cNvPr>
          <xdr:cNvSpPr txBox="1"/>
        </xdr:nvSpPr>
        <xdr:spPr>
          <a:xfrm>
            <a:off x="2590281" y="277087"/>
            <a:ext cx="2191613" cy="665021"/>
          </a:xfrm>
          <a:prstGeom prst="rect">
            <a:avLst/>
          </a:prstGeom>
          <a:solidFill>
            <a:schemeClr val="accent5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800" b="1">
                <a:solidFill>
                  <a:schemeClr val="bg1"/>
                </a:solidFill>
              </a:rPr>
              <a:t>Calculateur jours fériés</a:t>
            </a:r>
          </a:p>
          <a:p>
            <a:pPr algn="ctr"/>
            <a:r>
              <a:rPr lang="fr-FR" sz="1800" b="1">
                <a:solidFill>
                  <a:schemeClr val="bg1"/>
                </a:solidFill>
              </a:rPr>
              <a:t>France</a:t>
            </a:r>
          </a:p>
        </xdr:txBody>
      </xdr:sp>
      <xdr:sp macro="" textlink="">
        <xdr:nvSpPr>
          <xdr:cNvPr id="3" name="Rectangle : coins arrondis 2">
            <a:extLst>
              <a:ext uri="{FF2B5EF4-FFF2-40B4-BE49-F238E27FC236}">
                <a16:creationId xmlns:a16="http://schemas.microsoft.com/office/drawing/2014/main" id="{D7937F25-95AF-8ED3-0768-EC57DF75E9C3}"/>
              </a:ext>
            </a:extLst>
          </xdr:cNvPr>
          <xdr:cNvSpPr/>
        </xdr:nvSpPr>
        <xdr:spPr>
          <a:xfrm>
            <a:off x="2583873" y="333089"/>
            <a:ext cx="2223654" cy="581018"/>
          </a:xfrm>
          <a:prstGeom prst="roundRect">
            <a:avLst>
              <a:gd name="adj" fmla="val 44048"/>
            </a:avLst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114300</xdr:colOff>
      <xdr:row>0</xdr:row>
      <xdr:rowOff>38100</xdr:rowOff>
    </xdr:from>
    <xdr:to>
      <xdr:col>0</xdr:col>
      <xdr:colOff>552450</xdr:colOff>
      <xdr:row>1</xdr:row>
      <xdr:rowOff>180975</xdr:rowOff>
    </xdr:to>
    <xdr:pic>
      <xdr:nvPicPr>
        <xdr:cNvPr id="1043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B3BD0-DE67-70E5-0D62-A2AE3FC6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4343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B2:C9" totalsRowShown="0" headerRowDxfId="3" dataDxfId="2">
  <autoFilter ref="B2:C9" xr:uid="{00000000-0009-0000-0100-000001000000}">
    <filterColumn colId="0" hiddenButton="1"/>
    <filterColumn colId="1" hiddenButton="1"/>
  </autoFilter>
  <tableColumns count="2">
    <tableColumn id="1" xr3:uid="{00000000-0010-0000-0000-000001000000}" name="Num Jour" dataDxfId="1"/>
    <tableColumn id="2" xr3:uid="{00000000-0010-0000-0000-000002000000}" name="Jour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F20"/>
  <sheetViews>
    <sheetView showGridLines="0" showRowColHeaders="0" tabSelected="1" zoomScale="110" zoomScaleNormal="110" workbookViewId="0">
      <selection activeCell="C7" sqref="C7"/>
    </sheetView>
  </sheetViews>
  <sheetFormatPr defaultColWidth="11.5703125" defaultRowHeight="13.15" outlineLevelCol="1"/>
  <cols>
    <col min="1" max="1" width="10" style="1" customWidth="1"/>
    <col min="2" max="2" width="31.28515625" style="1" bestFit="1" customWidth="1"/>
    <col min="3" max="3" width="11.5703125" style="1"/>
    <col min="4" max="4" width="11.5703125" style="1" hidden="1" customWidth="1" outlineLevel="1"/>
    <col min="5" max="5" width="11.5703125" style="1" collapsed="1"/>
    <col min="6" max="6" width="0" style="1" hidden="1" customWidth="1"/>
    <col min="7" max="16384" width="11.5703125" style="1"/>
  </cols>
  <sheetData>
    <row r="1" spans="2:6" ht="22.9" customHeight="1"/>
    <row r="2" spans="2:6" ht="25.9" customHeight="1">
      <c r="B2" s="3"/>
      <c r="C2" s="3"/>
      <c r="D2" s="3"/>
    </row>
    <row r="3" spans="2:6" ht="13.9">
      <c r="B3" s="8"/>
      <c r="C3" s="2"/>
      <c r="D3" s="20" t="str">
        <f>SUM(F8:F18) &amp; " jours fériés en semaine :)"</f>
        <v>10 jours fériés en semaine :)</v>
      </c>
    </row>
    <row r="4" spans="2:6">
      <c r="B4" s="3"/>
      <c r="C4" s="18"/>
      <c r="D4" s="20"/>
    </row>
    <row r="5" spans="2:6">
      <c r="B5" s="4"/>
      <c r="C5" s="18">
        <f>ROUND(DATE(C7,4,MOD(234-11*MOD(C7,19),30))/7,0)*7-6</f>
        <v>45382</v>
      </c>
      <c r="D5" s="20"/>
    </row>
    <row r="6" spans="2:6">
      <c r="B6" s="3"/>
      <c r="C6" s="18">
        <f ca="1">YEAR(TODAY())</f>
        <v>2024</v>
      </c>
      <c r="D6" s="20"/>
    </row>
    <row r="7" spans="2:6" ht="15.6">
      <c r="B7" s="5" t="s">
        <v>0</v>
      </c>
      <c r="C7" s="17">
        <v>2024</v>
      </c>
      <c r="D7" s="16" t="s">
        <v>1</v>
      </c>
    </row>
    <row r="8" spans="2:6" ht="16.149999999999999" customHeight="1">
      <c r="B8" s="6" t="s">
        <v>2</v>
      </c>
      <c r="C8" s="7">
        <f>DATE(C7,1,1)</f>
        <v>45292</v>
      </c>
      <c r="D8" s="13" t="str">
        <f>INDEX(Liste!$C$3:$C$9,MATCH(WEEKDAY(C8,2),Liste!$B$3:$B$9,0))</f>
        <v>Lundi</v>
      </c>
      <c r="F8" s="19">
        <f>IF(WEEKDAY(C8,2)&lt;6,1,0)</f>
        <v>1</v>
      </c>
    </row>
    <row r="9" spans="2:6" ht="16.149999999999999" customHeight="1">
      <c r="B9" s="6" t="s">
        <v>3</v>
      </c>
      <c r="C9" s="7">
        <f>C5+1</f>
        <v>45383</v>
      </c>
      <c r="D9" s="13" t="str">
        <f>INDEX(Liste!$C$3:$C$9,MATCH(WEEKDAY(C9,2),Liste!$B$3:$B$9,0))</f>
        <v>Lundi</v>
      </c>
      <c r="F9" s="19">
        <f>IF(WEEKDAY(C9,2)&lt;6,1,0)</f>
        <v>1</v>
      </c>
    </row>
    <row r="10" spans="2:6" ht="16.149999999999999" customHeight="1">
      <c r="B10" s="6" t="s">
        <v>4</v>
      </c>
      <c r="C10" s="7">
        <f>DATE(C7,5,1)</f>
        <v>45413</v>
      </c>
      <c r="D10" s="13" t="str">
        <f>INDEX(Liste!$C$3:$C$9,MATCH(WEEKDAY(C10,2),Liste!$B$3:$B$9,0))</f>
        <v>Mercredi</v>
      </c>
      <c r="F10" s="19">
        <f>IF(WEEKDAY(C10,2)&lt;6,1,0)</f>
        <v>1</v>
      </c>
    </row>
    <row r="11" spans="2:6" ht="16.149999999999999" customHeight="1">
      <c r="B11" s="6" t="s">
        <v>5</v>
      </c>
      <c r="C11" s="7">
        <f>DATE(C7,5,8)</f>
        <v>45420</v>
      </c>
      <c r="D11" s="13" t="str">
        <f>INDEX(Liste!$C$3:$C$9,MATCH(WEEKDAY(C11,2),Liste!$B$3:$B$9,0))</f>
        <v>Mercredi</v>
      </c>
      <c r="F11" s="19">
        <f>IF(WEEKDAY(C11,2)&lt;6,1,0)</f>
        <v>1</v>
      </c>
    </row>
    <row r="12" spans="2:6" ht="16.149999999999999" customHeight="1">
      <c r="B12" s="6" t="s">
        <v>6</v>
      </c>
      <c r="C12" s="7">
        <f>C9+38</f>
        <v>45421</v>
      </c>
      <c r="D12" s="13" t="str">
        <f>INDEX(Liste!$C$3:$C$9,MATCH(WEEKDAY(C12,2),Liste!$B$3:$B$9,0))</f>
        <v>Jeudi</v>
      </c>
      <c r="F12" s="19">
        <f>IF(WEEKDAY(C12,2)&lt;6,1,0)</f>
        <v>1</v>
      </c>
    </row>
    <row r="13" spans="2:6" ht="16.149999999999999" customHeight="1">
      <c r="B13" s="6" t="s">
        <v>7</v>
      </c>
      <c r="C13" s="7">
        <f>C9+49</f>
        <v>45432</v>
      </c>
      <c r="D13" s="13" t="str">
        <f>INDEX(Liste!$C$3:$C$9,MATCH(WEEKDAY(C13,2),Liste!$B$3:$B$9,0))</f>
        <v>Lundi</v>
      </c>
      <c r="F13" s="19">
        <f>IF(WEEKDAY(C13,2)&lt;6,1,0)</f>
        <v>1</v>
      </c>
    </row>
    <row r="14" spans="2:6" ht="16.149999999999999" customHeight="1">
      <c r="B14" s="6" t="s">
        <v>8</v>
      </c>
      <c r="C14" s="7">
        <f>DATE(C7,7,14)</f>
        <v>45487</v>
      </c>
      <c r="D14" s="13" t="str">
        <f>INDEX(Liste!$C$3:$C$9,MATCH(WEEKDAY(C14,2),Liste!$B$3:$B$9,0))</f>
        <v>Dimanche</v>
      </c>
      <c r="F14" s="19">
        <f>IF(WEEKDAY(C14,2)&lt;6,1,0)</f>
        <v>0</v>
      </c>
    </row>
    <row r="15" spans="2:6" ht="16.149999999999999" customHeight="1">
      <c r="B15" s="6" t="s">
        <v>9</v>
      </c>
      <c r="C15" s="7">
        <f>DATE(C7,8,15)</f>
        <v>45519</v>
      </c>
      <c r="D15" s="13" t="str">
        <f>INDEX(Liste!$C$3:$C$9,MATCH(WEEKDAY(C15,2),Liste!$B$3:$B$9,0))</f>
        <v>Jeudi</v>
      </c>
      <c r="F15" s="19">
        <f>IF(WEEKDAY(C15,2)&lt;6,1,0)</f>
        <v>1</v>
      </c>
    </row>
    <row r="16" spans="2:6" ht="16.149999999999999" customHeight="1">
      <c r="B16" s="6" t="s">
        <v>10</v>
      </c>
      <c r="C16" s="7">
        <f>DATE(C7,11,1)</f>
        <v>45597</v>
      </c>
      <c r="D16" s="13" t="str">
        <f>INDEX(Liste!$C$3:$C$9,MATCH(WEEKDAY(C16,2),Liste!$B$3:$B$9,0))</f>
        <v>Vendredi</v>
      </c>
      <c r="F16" s="19">
        <f>IF(WEEKDAY(C16,2)&lt;6,1,0)</f>
        <v>1</v>
      </c>
    </row>
    <row r="17" spans="2:6" ht="16.149999999999999" customHeight="1">
      <c r="B17" s="6" t="s">
        <v>11</v>
      </c>
      <c r="C17" s="7">
        <f>DATE(C7,11,11)</f>
        <v>45607</v>
      </c>
      <c r="D17" s="13" t="str">
        <f>INDEX(Liste!$C$3:$C$9,MATCH(WEEKDAY(C17,2),Liste!$B$3:$B$9,0))</f>
        <v>Lundi</v>
      </c>
      <c r="F17" s="19">
        <f>IF(WEEKDAY(C17,2)&lt;6,1,0)</f>
        <v>1</v>
      </c>
    </row>
    <row r="18" spans="2:6" ht="16.149999999999999" customHeight="1">
      <c r="B18" s="6" t="s">
        <v>12</v>
      </c>
      <c r="C18" s="7">
        <f>DATE(C7,12,25)</f>
        <v>45651</v>
      </c>
      <c r="D18" s="13" t="str">
        <f>INDEX(Liste!$C$3:$C$9,MATCH(WEEKDAY(C18,2),Liste!$B$3:$B$9,0))</f>
        <v>Mercredi</v>
      </c>
      <c r="F18" s="19">
        <f>IF(WEEKDAY(C18,2)&lt;6,1,0)</f>
        <v>1</v>
      </c>
    </row>
    <row r="19" spans="2:6" ht="16.149999999999999" customHeight="1">
      <c r="B19" s="9" t="s">
        <v>13</v>
      </c>
      <c r="C19" s="10">
        <f>C5-2</f>
        <v>45380</v>
      </c>
      <c r="D19" s="14" t="str">
        <f>INDEX(Liste!$C$3:$C$9,MATCH(WEEKDAY(C19,2),Liste!$B$3:$B$9,0))</f>
        <v>Vendredi</v>
      </c>
    </row>
    <row r="20" spans="2:6" ht="16.149999999999999" customHeight="1">
      <c r="B20" s="9" t="s">
        <v>14</v>
      </c>
      <c r="C20" s="11">
        <f>DATE(C7,12,26)</f>
        <v>45652</v>
      </c>
      <c r="D20" s="15" t="str">
        <f>INDEX(Liste!$C$3:$C$9,MATCH(WEEKDAY(C20,2),Liste!$B$3:$B$9,0))</f>
        <v>Jeudi</v>
      </c>
    </row>
  </sheetData>
  <sheetProtection selectLockedCells="1"/>
  <mergeCells count="1">
    <mergeCell ref="D3:D6"/>
  </mergeCells>
  <phoneticPr fontId="0" type="noConversion"/>
  <conditionalFormatting sqref="D8:D18">
    <cfRule type="expression" dxfId="4" priority="1" stopIfTrue="1">
      <formula>IF(WEEKDAY($C8,2)&lt;6,1,0)</formula>
    </cfRule>
  </conditionalFormatting>
  <dataValidations count="1">
    <dataValidation type="whole" allowBlank="1" showInputMessage="1" showErrorMessage="1" errorTitle="Indication :" error="Saisir une année au format AAAA (ex : 2030)." sqref="C7" xr:uid="{00000000-0002-0000-0000-000000000000}">
      <formula1>C6</formula1>
      <formula2>2099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9"/>
  <sheetViews>
    <sheetView showGridLines="0" zoomScale="130" zoomScaleNormal="130" workbookViewId="0">
      <selection activeCell="C3" sqref="C3"/>
    </sheetView>
  </sheetViews>
  <sheetFormatPr defaultColWidth="11.5703125" defaultRowHeight="13.15"/>
  <cols>
    <col min="1" max="1" width="11.7109375" style="12" customWidth="1"/>
    <col min="2" max="2" width="14" style="12" bestFit="1" customWidth="1"/>
    <col min="3" max="3" width="9.42578125" style="12" bestFit="1" customWidth="1"/>
    <col min="4" max="256" width="11.7109375" style="12" customWidth="1"/>
    <col min="257" max="16384" width="11.5703125" style="12"/>
  </cols>
  <sheetData>
    <row r="2" spans="2:3" ht="22.15" customHeight="1">
      <c r="B2" s="12" t="s">
        <v>15</v>
      </c>
      <c r="C2" s="12" t="s">
        <v>1</v>
      </c>
    </row>
    <row r="3" spans="2:3">
      <c r="B3" s="12">
        <v>1</v>
      </c>
      <c r="C3" s="12" t="s">
        <v>16</v>
      </c>
    </row>
    <row r="4" spans="2:3">
      <c r="B4" s="12">
        <v>2</v>
      </c>
      <c r="C4" s="12" t="s">
        <v>17</v>
      </c>
    </row>
    <row r="5" spans="2:3">
      <c r="B5" s="12">
        <v>3</v>
      </c>
      <c r="C5" s="12" t="s">
        <v>18</v>
      </c>
    </row>
    <row r="6" spans="2:3">
      <c r="B6" s="12">
        <v>4</v>
      </c>
      <c r="C6" s="12" t="s">
        <v>19</v>
      </c>
    </row>
    <row r="7" spans="2:3">
      <c r="B7" s="12">
        <v>5</v>
      </c>
      <c r="C7" s="12" t="s">
        <v>20</v>
      </c>
    </row>
    <row r="8" spans="2:3">
      <c r="B8" s="12">
        <v>6</v>
      </c>
      <c r="C8" s="12" t="s">
        <v>21</v>
      </c>
    </row>
    <row r="9" spans="2:3">
      <c r="B9" s="12">
        <v>7</v>
      </c>
      <c r="C9" s="12" t="s">
        <v>22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Nathan Fauconnier</cp:lastModifiedBy>
  <cp:revision/>
  <dcterms:created xsi:type="dcterms:W3CDTF">2012-11-26T08:18:47Z</dcterms:created>
  <dcterms:modified xsi:type="dcterms:W3CDTF">2024-08-27T21:34:19Z</dcterms:modified>
  <cp:category/>
  <cp:contentStatus/>
</cp:coreProperties>
</file>