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03_EXCELHANCE/00_GESTION/00 _CORPORATE/02 _Publications/DON FICHIER LINKEDIN/DF2_ Suivi budget perso/"/>
    </mc:Choice>
  </mc:AlternateContent>
  <xr:revisionPtr revIDLastSave="74" documentId="13_ncr:1_{E79B6973-F2B3-4869-AED7-6D66ED0C424A}" xr6:coauthVersionLast="47" xr6:coauthVersionMax="47" xr10:uidLastSave="{B3575234-C21F-4162-A9B5-F08EB765D508}"/>
  <bookViews>
    <workbookView xWindow="-36" yWindow="48" windowWidth="23112" windowHeight="12228" tabRatio="997" xr2:uid="{00000000-000D-0000-FFFF-FFFF00000000}"/>
  </bookViews>
  <sheets>
    <sheet name="Suivi Budget" sheetId="13" r:id="rId1"/>
    <sheet name="Paramètres" sheetId="15" r:id="rId2"/>
    <sheet name="Listes" sheetId="14" state="hidden" r:id="rId3"/>
  </sheets>
  <externalReferences>
    <externalReference r:id="rId4"/>
  </externalReferences>
  <definedNames>
    <definedName name="ChargeTOT">#REF!</definedName>
    <definedName name="Essence">#REF!</definedName>
    <definedName name="Facturation_Client">#REF!</definedName>
    <definedName name="FraisCreationEURL">#REF!</definedName>
    <definedName name="Impots">#REF!</definedName>
    <definedName name="Kryll">#REF!</definedName>
    <definedName name="Matos">#REF!</definedName>
    <definedName name="PaiementPER">'[1]CHARGES COURANTES'!$F$4</definedName>
    <definedName name="PlaqFreinsGTi">#REF!</definedName>
    <definedName name="PneusGTi">#REF!</definedName>
    <definedName name="Prime">#REF!</definedName>
    <definedName name="RevenuTOT">#REF!</definedName>
    <definedName name="ReviGTi">#REF!</definedName>
    <definedName name="Salaire">#REF!</definedName>
    <definedName name="StagePermis">#REF!</definedName>
    <definedName name="TicketResto">#REF!</definedName>
    <definedName name="Tuning_Tapi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3" l="1"/>
  <c r="D34" i="13" s="1"/>
  <c r="D35" i="13" s="1"/>
  <c r="N41" i="13"/>
  <c r="M41" i="13"/>
  <c r="L41" i="13"/>
  <c r="K41" i="13"/>
  <c r="J41" i="13"/>
  <c r="I41" i="13"/>
  <c r="H41" i="13"/>
  <c r="G41" i="13"/>
  <c r="F41" i="13"/>
  <c r="E41" i="13"/>
  <c r="D41" i="13"/>
  <c r="C41" i="13"/>
  <c r="H4" i="15"/>
  <c r="G4" i="15"/>
  <c r="E3" i="14" a="1"/>
  <c r="E3" i="14" s="1"/>
  <c r="J59" i="13"/>
  <c r="C43" i="13" s="1"/>
  <c r="D56" i="13"/>
  <c r="C44" i="13" s="1"/>
  <c r="I44" i="13" l="1"/>
  <c r="D43" i="13"/>
  <c r="J43" i="13"/>
  <c r="E44" i="13"/>
  <c r="K44" i="13"/>
  <c r="K43" i="13"/>
  <c r="F43" i="13"/>
  <c r="L43" i="13"/>
  <c r="D44" i="13"/>
  <c r="E43" i="13"/>
  <c r="F44" i="13"/>
  <c r="L44" i="13"/>
  <c r="J44" i="13"/>
  <c r="G43" i="13"/>
  <c r="M43" i="13"/>
  <c r="G44" i="13"/>
  <c r="M44" i="13"/>
  <c r="H43" i="13"/>
  <c r="N43" i="13"/>
  <c r="H44" i="13"/>
  <c r="N44" i="13"/>
  <c r="I43" i="13"/>
  <c r="E34" i="13"/>
  <c r="F34" i="13" s="1"/>
  <c r="G34" i="13" s="1"/>
  <c r="H34" i="13" s="1"/>
  <c r="I34" i="13" s="1"/>
  <c r="J34" i="13" s="1"/>
  <c r="K34" i="13" s="1"/>
  <c r="L34" i="13" s="1"/>
  <c r="M34" i="13" s="1"/>
  <c r="N34" i="13" s="1"/>
  <c r="C35" i="13"/>
  <c r="F60" i="13"/>
  <c r="F61" i="13" s="1"/>
  <c r="C38" i="13"/>
  <c r="C37" i="13"/>
  <c r="D38" i="13"/>
  <c r="D37" i="13"/>
  <c r="E37" i="13" l="1"/>
  <c r="E35" i="13"/>
  <c r="E38" i="13"/>
  <c r="F62" i="13"/>
  <c r="F35" i="13" l="1"/>
  <c r="F38" i="13"/>
  <c r="F37" i="13"/>
  <c r="G35" i="13" l="1"/>
  <c r="G38" i="13"/>
  <c r="G37" i="13"/>
  <c r="H35" i="13" l="1"/>
  <c r="H38" i="13"/>
  <c r="H37" i="13"/>
  <c r="I35" i="13" l="1"/>
  <c r="I38" i="13"/>
  <c r="I37" i="13"/>
  <c r="J35" i="13" l="1"/>
  <c r="J37" i="13"/>
  <c r="J38" i="13"/>
  <c r="K35" i="13" l="1"/>
  <c r="K37" i="13"/>
  <c r="K38" i="13"/>
  <c r="L35" i="13" l="1"/>
  <c r="L38" i="13"/>
  <c r="L37" i="13"/>
  <c r="M35" i="13" l="1"/>
  <c r="M38" i="13"/>
  <c r="M37" i="13"/>
  <c r="N37" i="13" l="1"/>
  <c r="N35" i="13"/>
  <c r="N38" i="13"/>
  <c r="C36" i="13" l="1" a="1"/>
  <c r="C36" i="13" s="1"/>
  <c r="D36" i="13" s="1" a="1"/>
  <c r="D36" i="13" s="1"/>
  <c r="E36" i="13" s="1" a="1"/>
  <c r="E36" i="13" s="1"/>
  <c r="F36" i="13" s="1" a="1"/>
  <c r="F36" i="13" s="1"/>
  <c r="G36" i="13" s="1" a="1"/>
  <c r="G36" i="13" s="1"/>
  <c r="H36" i="13" s="1" a="1"/>
  <c r="H36" i="13" s="1"/>
  <c r="I36" i="13" s="1" a="1"/>
  <c r="I36" i="13" s="1"/>
  <c r="J36" i="13" s="1" a="1"/>
  <c r="J36" i="13" s="1"/>
  <c r="K36" i="13" s="1" a="1"/>
  <c r="K36" i="13" s="1"/>
  <c r="L36" i="13" s="1" a="1"/>
  <c r="L36" i="13" s="1"/>
  <c r="M36" i="13" s="1" a="1"/>
  <c r="M36" i="13" s="1"/>
  <c r="N36" i="13" s="1" a="1"/>
  <c r="N36" i="13" s="1"/>
  <c r="G42" i="13" l="1" a="1"/>
  <c r="G42" i="13" s="1"/>
  <c r="H42" i="13" s="1" a="1"/>
  <c r="H42" i="13" s="1"/>
  <c r="I42" i="13" s="1" a="1"/>
  <c r="I42" i="13" s="1"/>
  <c r="J42" i="13" s="1" a="1"/>
  <c r="J42" i="13" s="1"/>
  <c r="K42" i="13" s="1" a="1"/>
  <c r="K42" i="13" s="1"/>
  <c r="L42" i="13" s="1" a="1"/>
  <c r="L42" i="13" s="1"/>
  <c r="M42" i="13" s="1" a="1"/>
  <c r="M42" i="13" s="1"/>
  <c r="N42" i="13" s="1" a="1"/>
  <c r="N42" i="13" s="1"/>
  <c r="C42" i="13" s="1" a="1"/>
  <c r="C42" i="13" s="1"/>
  <c r="D42" i="13" s="1" a="1"/>
  <c r="D42" i="13" s="1"/>
  <c r="E42" i="13" s="1" a="1"/>
  <c r="E42" i="13" s="1"/>
  <c r="F42" i="13" s="1" a="1"/>
  <c r="F42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<sst xmlns="http://schemas.openxmlformats.org/spreadsheetml/2006/main" count="74" uniqueCount="52">
  <si>
    <t>Novembre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</si>
  <si>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</si>
  <si>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</si>
  <si>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</si>
  <si>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</si>
  <si>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</si>
  <si>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</si>
  <si>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</si>
  <si>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</si>
  <si>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</si>
  <si>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</si>
  <si>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Décembre</t>
  </si>
  <si>
    <t>Bilan</t>
  </si>
  <si>
    <t>Dépenses</t>
  </si>
  <si>
    <t>Entrées</t>
  </si>
  <si>
    <t>Entrées mensuelles</t>
  </si>
  <si>
    <t>Entrées ponctuelles</t>
  </si>
  <si>
    <t>Mois</t>
  </si>
  <si>
    <t>Total / mois :</t>
  </si>
  <si>
    <t>Charges mensuelles</t>
  </si>
  <si>
    <t>Charges ponctuelles</t>
  </si>
  <si>
    <t>(le montant disponible sur votre compte en banque)</t>
  </si>
  <si>
    <t>Salaire</t>
  </si>
  <si>
    <t>Ticket resto</t>
  </si>
  <si>
    <t>Prime perf</t>
  </si>
  <si>
    <t>1/2 13eme</t>
  </si>
  <si>
    <t>Loyer appart</t>
  </si>
  <si>
    <t>Factures</t>
  </si>
  <si>
    <t>Essence</t>
  </si>
  <si>
    <t>Courses</t>
  </si>
  <si>
    <t>Forfait tel/web</t>
  </si>
  <si>
    <t>Divers web</t>
  </si>
  <si>
    <t>Vacances</t>
  </si>
  <si>
    <t>Noel</t>
  </si>
  <si>
    <t>Impots 1</t>
  </si>
  <si>
    <t>Impots 2</t>
  </si>
  <si>
    <t>Impots 3</t>
  </si>
  <si>
    <t>Révision</t>
  </si>
  <si>
    <t>Montant</t>
  </si>
  <si>
    <t>Type Entrée ponctuelle</t>
  </si>
  <si>
    <t>Type Entrée mensuelle</t>
  </si>
  <si>
    <t>Montant.</t>
  </si>
  <si>
    <t>Coef pondé :</t>
  </si>
  <si>
    <t>Coef pondé</t>
  </si>
  <si>
    <t>Num Mois</t>
  </si>
  <si>
    <t>Montant de départ lors de la première utilisation de ce fichier</t>
  </si>
  <si>
    <t>Mois actuel :</t>
  </si>
  <si>
    <t>Sorties</t>
  </si>
  <si>
    <t>Flux total :</t>
  </si>
  <si>
    <t>&lt;= afficher/masquer le graphique</t>
  </si>
  <si>
    <t>Assu voiture</t>
  </si>
  <si>
    <t>Voiture d'occas'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</si>
</sst>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\ &quot;€&quot;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164" fontId="4" fillId="5" borderId="1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164" fontId="6" fillId="7" borderId="9" xfId="0" applyNumberFormat="1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vertical="center"/>
    </xf>
    <xf numFmtId="0" fontId="7" fillId="10" borderId="0" xfId="0" applyFont="1" applyFill="1" applyAlignment="1">
      <alignment horizontal="centerContinuous" vertical="center"/>
    </xf>
    <xf numFmtId="0" fontId="7" fillId="11" borderId="0" xfId="0" applyFont="1" applyFill="1" applyAlignment="1">
      <alignment horizontal="centerContinuous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14" borderId="0" xfId="0" applyFont="1" applyFill="1" applyAlignment="1">
      <alignment horizontal="centerContinuous" vertical="center"/>
    </xf>
    <xf numFmtId="0" fontId="7" fillId="7" borderId="0" xfId="0" applyFont="1" applyFill="1" applyAlignment="1">
      <alignment horizontal="centerContinuous" vertical="center"/>
    </xf>
    <xf numFmtId="0" fontId="8" fillId="13" borderId="15" xfId="0" applyFont="1" applyFill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9" fontId="0" fillId="0" borderId="0" xfId="1" applyFont="1" applyAlignment="1">
      <alignment vertical="center"/>
    </xf>
    <xf numFmtId="9" fontId="0" fillId="0" borderId="1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center" vertical="center"/>
    </xf>
    <xf numFmtId="164" fontId="0" fillId="0" borderId="0" xfId="0" applyNumberForma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2" borderId="0" xfId="0" applyNumberFormat="1" applyFont="1" applyFill="1" applyAlignment="1" applyProtection="1">
      <alignment horizontal="center" vertical="center"/>
      <protection locked="0"/>
    </xf>
    <xf numFmtId="9" fontId="1" fillId="6" borderId="15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3" fillId="7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0" borderId="0" xfId="0" applyFont="1" applyFill="1" applyAlignment="1">
      <alignment horizontal="centerContinuous" vertical="center"/>
    </xf>
    <xf numFmtId="0" fontId="4" fillId="7" borderId="0" xfId="0" applyFont="1" applyFill="1" applyAlignment="1">
      <alignment horizontal="centerContinuous" vertical="center"/>
    </xf>
    <xf numFmtId="0" fontId="4" fillId="11" borderId="0" xfId="0" applyFont="1" applyFill="1" applyAlignment="1">
      <alignment horizontal="centerContinuous" vertical="center"/>
    </xf>
    <xf numFmtId="0" fontId="4" fillId="14" borderId="0" xfId="0" applyFont="1" applyFill="1" applyAlignment="1">
      <alignment horizontal="centerContinuous"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5" fillId="0" borderId="0" xfId="0" quotePrefix="1" applyFont="1" applyAlignment="1" applyProtection="1">
      <alignment vertical="center"/>
      <protection locked="0"/>
    </xf>
    <xf numFmtId="9" fontId="4" fillId="15" borderId="0" xfId="1" applyFont="1" applyFill="1" applyAlignment="1" applyProtection="1">
      <alignment horizontal="center" vertical="center"/>
      <protection locked="0"/>
    </xf>
    <xf numFmtId="17" fontId="5" fillId="8" borderId="13" xfId="0" applyNumberFormat="1" applyFont="1" applyFill="1" applyBorder="1" applyAlignment="1">
      <alignment horizontal="center" vertical="center" wrapText="1"/>
    </xf>
    <xf numFmtId="17" fontId="5" fillId="8" borderId="14" xfId="0" applyNumberFormat="1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1"/>
    </xf>
  </cellXfs>
  <cellStyles count="2">
    <cellStyle name="Normal" xfId="0" builtinId="0"/>
    <cellStyle name="Pourcentage" xfId="1" builtinId="5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00B0F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numFmt numFmtId="165" formatCode="#,##0.00\ &quot;€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39"/>
      <tableStyleElement type="headerRow" dxfId="38"/>
      <tableStyleElement type="firstRowStripe" dxfId="37"/>
    </tableStyle>
  </tableStyles>
  <colors>
    <mruColors>
      <color rgb="FF09FF2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800" b="1">
                <a:solidFill>
                  <a:schemeClr val="tx1"/>
                </a:solidFill>
              </a:rPr>
              <a:t>Ratio Entrées / Sorties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09FF2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9FF2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08D-4F8F-91F0-1A154CB1B04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408D-4F8F-91F0-1A154CB1B04C}"/>
              </c:ext>
            </c:extLst>
          </c:dPt>
          <c:dLbls>
            <c:dLbl>
              <c:idx val="0"/>
              <c:layout>
                <c:manualLayout>
                  <c:x val="2.7794130842511817E-3"/>
                  <c:y val="0.286290043928356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D-4F8F-91F0-1A154CB1B04C}"/>
                </c:ext>
              </c:extLst>
            </c:dLbl>
            <c:dLbl>
              <c:idx val="1"/>
              <c:layout>
                <c:manualLayout>
                  <c:x val="5.5588261685023633E-3"/>
                  <c:y val="0.225277411615755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D-4F8F-91F0-1A154CB1B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'Suivi Budget'!$E$61:$E$62</c:f>
              <c:strCache>
                <c:ptCount val="2"/>
                <c:pt idx="0">
                  <c:v>Entrées</c:v>
                </c:pt>
                <c:pt idx="1">
                  <c:v>Sorties</c:v>
                </c:pt>
              </c:strCache>
            </c:strRef>
          </c:cat>
          <c:val>
            <c:numRef>
              <c:f>'Suivi Budget'!$F$61:$F$62</c:f>
              <c:numCache>
                <c:formatCode>0%</c:formatCode>
                <c:ptCount val="2"/>
                <c:pt idx="0">
                  <c:v>0.56245564229950318</c:v>
                </c:pt>
                <c:pt idx="1">
                  <c:v>0.43754435770049682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D-4F8F-91F0-1A154CB1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shape val="box"/>
        <c:axId val="636814095"/>
        <c:axId val="636832815"/>
        <c:axId val="0"/>
      </c:bar3DChart>
      <c:catAx>
        <c:axId val="63681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6832815"/>
        <c:crosses val="autoZero"/>
        <c:auto val="1"/>
        <c:lblAlgn val="ctr"/>
        <c:lblOffset val="100"/>
        <c:noMultiLvlLbl val="0"/>
      </c:catAx>
      <c:valAx>
        <c:axId val="636832815"/>
        <c:scaling>
          <c:orientation val="minMax"/>
          <c:min val="0"/>
        </c:scaling>
        <c:delete val="1"/>
        <c:axPos val="l"/>
        <c:numFmt formatCode="0%" sourceLinked="1"/>
        <c:majorTickMark val="out"/>
        <c:minorTickMark val="none"/>
        <c:tickLblPos val="nextTo"/>
        <c:crossAx val="636814095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glow rad="63500">
        <a:schemeClr val="accent3">
          <a:satMod val="175000"/>
          <a:alpha val="40000"/>
        </a:schemeClr>
      </a:glow>
      <a:outerShdw blurRad="63500" sx="102000" sy="102000" algn="ct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fr-FR" sz="3200" b="1">
                <a:solidFill>
                  <a:schemeClr val="bg1"/>
                </a:solidFill>
              </a:rPr>
              <a:t>Evolutions</a:t>
            </a:r>
            <a:r>
              <a:rPr lang="fr-FR" sz="3200" b="1" baseline="0">
                <a:solidFill>
                  <a:schemeClr val="bg1"/>
                </a:solidFill>
              </a:rPr>
              <a:t> du budget</a:t>
            </a:r>
            <a:endParaRPr lang="fr-FR" sz="3200" b="1">
              <a:solidFill>
                <a:schemeClr val="bg1"/>
              </a:solidFill>
            </a:endParaRP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03862903146443E-2"/>
          <c:y val="4.1335907941293298E-2"/>
          <c:w val="0.92210973680040154"/>
          <c:h val="0.77348868419673977"/>
        </c:manualLayout>
      </c:layout>
      <c:lineChart>
        <c:grouping val="standard"/>
        <c:varyColors val="0"/>
        <c:ser>
          <c:idx val="0"/>
          <c:order val="0"/>
          <c:tx>
            <c:strRef>
              <c:f>'Suivi Budget'!$B$36</c:f>
              <c:strCache>
                <c:ptCount val="1"/>
                <c:pt idx="0">
                  <c:v>Bilan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dLbls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D-4137-B1B3-B48DAFED42AE}"/>
                </c:ext>
              </c:extLst>
            </c:dLbl>
            <c:spPr>
              <a:solidFill>
                <a:srgbClr val="00B0F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'Suivi Budget'!$C$35:$N$35</c:f>
              <c:strCache>
                <c:ptCount val="12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  <c:pt idx="5">
                  <c:v>Octobre 2025</c:v>
                </c:pt>
                <c:pt idx="6">
                  <c:v>Novembre 2025</c:v>
                </c:pt>
                <c:pt idx="7">
                  <c:v>Décembre 2025</c:v>
                </c:pt>
                <c:pt idx="8">
                  <c:v>Janvier 2026</c:v>
                </c:pt>
                <c:pt idx="9">
                  <c:v>Février 2026</c:v>
                </c:pt>
                <c:pt idx="10">
                  <c:v>Mars 2026</c:v>
                </c:pt>
                <c:pt idx="11">
                  <c:v>Avril 2026</c:v>
                </c:pt>
              </c:strCache>
            </c:strRef>
          </c:cat>
          <c:val>
            <c:numRef>
              <c:f>'Suivi Budget'!$C$36:$N$36</c:f>
              <c:numCache>
                <c:formatCode>#\ ##0\ "€"</c:formatCode>
                <c:ptCount val="12"/>
                <c:pt idx="0">
                  <c:v>1102</c:v>
                </c:pt>
                <c:pt idx="1">
                  <c:v>1454</c:v>
                </c:pt>
                <c:pt idx="2">
                  <c:v>1456</c:v>
                </c:pt>
                <c:pt idx="3">
                  <c:v>1808</c:v>
                </c:pt>
                <c:pt idx="4">
                  <c:v>2060</c:v>
                </c:pt>
                <c:pt idx="5">
                  <c:v>3062</c:v>
                </c:pt>
                <c:pt idx="6">
                  <c:v>3414</c:v>
                </c:pt>
                <c:pt idx="7">
                  <c:v>3766</c:v>
                </c:pt>
                <c:pt idx="8">
                  <c:v>4118</c:v>
                </c:pt>
                <c:pt idx="9">
                  <c:v>320</c:v>
                </c:pt>
                <c:pt idx="10">
                  <c:v>672</c:v>
                </c:pt>
                <c:pt idx="11">
                  <c:v>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D-4137-B1B3-B48DAFED42AE}"/>
            </c:ext>
          </c:extLst>
        </c:ser>
        <c:ser>
          <c:idx val="1"/>
          <c:order val="1"/>
          <c:tx>
            <c:strRef>
              <c:f>'Suivi Budget'!$B$37</c:f>
              <c:strCache>
                <c:ptCount val="1"/>
                <c:pt idx="0">
                  <c:v>Dépenses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'Suivi Budget'!$C$35:$N$35</c:f>
              <c:strCache>
                <c:ptCount val="12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  <c:pt idx="5">
                  <c:v>Octobre 2025</c:v>
                </c:pt>
                <c:pt idx="6">
                  <c:v>Novembre 2025</c:v>
                </c:pt>
                <c:pt idx="7">
                  <c:v>Décembre 2025</c:v>
                </c:pt>
                <c:pt idx="8">
                  <c:v>Janvier 2026</c:v>
                </c:pt>
                <c:pt idx="9">
                  <c:v>Février 2026</c:v>
                </c:pt>
                <c:pt idx="10">
                  <c:v>Mars 2026</c:v>
                </c:pt>
                <c:pt idx="11">
                  <c:v>Avril 2026</c:v>
                </c:pt>
              </c:strCache>
            </c:strRef>
          </c:cat>
          <c:val>
            <c:numRef>
              <c:f>'Suivi Budget'!$C$37:$N$37</c:f>
              <c:numCache>
                <c:formatCode>#\ ##0\ "€"</c:formatCode>
                <c:ptCount val="12"/>
                <c:pt idx="0">
                  <c:v>1233</c:v>
                </c:pt>
                <c:pt idx="1">
                  <c:v>1233</c:v>
                </c:pt>
                <c:pt idx="2">
                  <c:v>1583</c:v>
                </c:pt>
                <c:pt idx="3">
                  <c:v>1233</c:v>
                </c:pt>
                <c:pt idx="4">
                  <c:v>1333</c:v>
                </c:pt>
                <c:pt idx="5">
                  <c:v>1333</c:v>
                </c:pt>
                <c:pt idx="6">
                  <c:v>1483</c:v>
                </c:pt>
                <c:pt idx="7">
                  <c:v>1233</c:v>
                </c:pt>
                <c:pt idx="8">
                  <c:v>1233</c:v>
                </c:pt>
                <c:pt idx="9">
                  <c:v>5383</c:v>
                </c:pt>
                <c:pt idx="10">
                  <c:v>1233</c:v>
                </c:pt>
                <c:pt idx="11">
                  <c:v>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D-4137-B1B3-B48DAFED42AE}"/>
            </c:ext>
          </c:extLst>
        </c:ser>
        <c:ser>
          <c:idx val="2"/>
          <c:order val="2"/>
          <c:tx>
            <c:strRef>
              <c:f>'Suivi Budget'!$B$38</c:f>
              <c:strCache>
                <c:ptCount val="1"/>
                <c:pt idx="0">
                  <c:v>Entrées</c:v>
                </c:pt>
              </c:strCache>
            </c:strRef>
          </c:tx>
          <c:spPr>
            <a:ln w="38100" cap="rnd">
              <a:solidFill>
                <a:srgbClr val="09FF2C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'Suivi Budget'!$C$35:$N$35</c:f>
              <c:strCache>
                <c:ptCount val="12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  <c:pt idx="5">
                  <c:v>Octobre 2025</c:v>
                </c:pt>
                <c:pt idx="6">
                  <c:v>Novembre 2025</c:v>
                </c:pt>
                <c:pt idx="7">
                  <c:v>Décembre 2025</c:v>
                </c:pt>
                <c:pt idx="8">
                  <c:v>Janvier 2026</c:v>
                </c:pt>
                <c:pt idx="9">
                  <c:v>Février 2026</c:v>
                </c:pt>
                <c:pt idx="10">
                  <c:v>Mars 2026</c:v>
                </c:pt>
                <c:pt idx="11">
                  <c:v>Avril 2026</c:v>
                </c:pt>
              </c:strCache>
            </c:strRef>
          </c:cat>
          <c:val>
            <c:numRef>
              <c:f>'Suivi Budget'!$C$38:$N$38</c:f>
              <c:numCache>
                <c:formatCode>#\ ##0\ "€"</c:formatCode>
                <c:ptCount val="12"/>
                <c:pt idx="0">
                  <c:v>2335</c:v>
                </c:pt>
                <c:pt idx="1">
                  <c:v>1585</c:v>
                </c:pt>
                <c:pt idx="2">
                  <c:v>1585</c:v>
                </c:pt>
                <c:pt idx="3">
                  <c:v>1585</c:v>
                </c:pt>
                <c:pt idx="4">
                  <c:v>1585</c:v>
                </c:pt>
                <c:pt idx="5">
                  <c:v>2335</c:v>
                </c:pt>
                <c:pt idx="6">
                  <c:v>1835</c:v>
                </c:pt>
                <c:pt idx="7">
                  <c:v>1585</c:v>
                </c:pt>
                <c:pt idx="8">
                  <c:v>1585</c:v>
                </c:pt>
                <c:pt idx="9">
                  <c:v>1585</c:v>
                </c:pt>
                <c:pt idx="10">
                  <c:v>1585</c:v>
                </c:pt>
                <c:pt idx="11">
                  <c:v>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D-4137-B1B3-B48DAFED4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02159"/>
        <c:axId val="706494959"/>
      </c:lineChart>
      <c:catAx>
        <c:axId val="70650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6494959"/>
        <c:crosses val="autoZero"/>
        <c:auto val="1"/>
        <c:lblAlgn val="ctr"/>
        <c:lblOffset val="100"/>
        <c:noMultiLvlLbl val="0"/>
      </c:catAx>
      <c:valAx>
        <c:axId val="70649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\ 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650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glow rad="63500">
        <a:schemeClr val="accent5">
          <a:satMod val="175000"/>
          <a:alpha val="40000"/>
        </a:schemeClr>
      </a:glow>
    </a:effectLst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2">
                    <a:lumMod val="75000"/>
                  </a:schemeClr>
                </a:solidFill>
              </a:rPr>
              <a:t>R</a:t>
            </a:r>
            <a:r>
              <a:rPr lang="en-US">
                <a:solidFill>
                  <a:schemeClr val="accent2">
                    <a:lumMod val="7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É</a:t>
            </a:r>
            <a:r>
              <a:rPr lang="en-US">
                <a:solidFill>
                  <a:schemeClr val="accent2">
                    <a:lumMod val="75000"/>
                  </a:schemeClr>
                </a:solidFill>
              </a:rPr>
              <a:t>partition des d</a:t>
            </a:r>
            <a:r>
              <a:rPr lang="en-US">
                <a:solidFill>
                  <a:schemeClr val="accent2">
                    <a:lumMod val="7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É</a:t>
            </a:r>
            <a:r>
              <a:rPr lang="en-US">
                <a:solidFill>
                  <a:schemeClr val="accent2">
                    <a:lumMod val="75000"/>
                  </a:schemeClr>
                </a:solidFill>
              </a:rPr>
              <a:t>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'Suivi Budget'!$J$49</c:f>
              <c:strCache>
                <c:ptCount val="1"/>
                <c:pt idx="0">
                  <c:v>Montant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95-4824-A3B6-B59582C1C40A}"/>
              </c:ext>
            </c:extLst>
          </c:dPt>
          <c:dPt>
            <c:idx val="1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195-4824-A3B6-B59582C1C40A}"/>
              </c:ext>
            </c:extLst>
          </c:dPt>
          <c:dPt>
            <c:idx val="2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95-4824-A3B6-B59582C1C40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alpha val="90000"/>
                </a:schemeClr>
              </a:solidFill>
              <a:ln w="19050">
                <a:solidFill>
                  <a:schemeClr val="accent2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195-4824-A3B6-B59582C1C40A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alpha val="90000"/>
                </a:schemeClr>
              </a:solidFill>
              <a:ln w="19050">
                <a:solidFill>
                  <a:schemeClr val="accent4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95-4824-A3B6-B59582C1C40A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  <a:alpha val="90000"/>
                </a:schemeClr>
              </a:solidFill>
              <a:ln w="19050">
                <a:solidFill>
                  <a:schemeClr val="accent6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1195-4824-A3B6-B59582C1C40A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2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95-4824-A3B6-B59582C1C40A}"/>
              </c:ext>
            </c:extLst>
          </c:dPt>
          <c:dPt>
            <c:idx val="7"/>
            <c:bubble3D val="0"/>
            <c:spPr>
              <a:solidFill>
                <a:schemeClr val="accent4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4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1195-4824-A3B6-B59582C1C40A}"/>
              </c:ext>
            </c:extLst>
          </c:dPt>
          <c:dPt>
            <c:idx val="8"/>
            <c:bubble3D val="0"/>
            <c:spPr>
              <a:solidFill>
                <a:schemeClr val="accent6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6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95-4824-A3B6-B59582C1C40A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195-4824-A3B6-B59582C1C40A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1195-4824-A3B6-B59582C1C40A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195-4824-A3B6-B59582C1C40A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1195-4824-A3B6-B59582C1C40A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195-4824-A3B6-B59582C1C40A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1195-4824-A3B6-B59582C1C40A}"/>
                </c:ext>
              </c:extLst>
            </c:dLbl>
            <c:dLbl>
              <c:idx val="6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195-4824-A3B6-B59582C1C40A}"/>
                </c:ext>
              </c:extLst>
            </c:dLbl>
            <c:dLbl>
              <c:idx val="7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1195-4824-A3B6-B59582C1C40A}"/>
                </c:ext>
              </c:extLst>
            </c:dLbl>
            <c:dLbl>
              <c:idx val="8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195-4824-A3B6-B59582C1C40A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ED7D31"/>
                </a:solidFill>
                <a:round/>
              </a:ln>
              <a:effectLst>
                <a:outerShdw blurRad="50800" dist="38100" dir="2700000" algn="tl" rotWithShape="0">
                  <a:srgbClr val="ED7D31">
                    <a:lumMod val="75000"/>
                    <a:alpha val="40000"/>
                  </a:srgb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'Suivi Budget'!$I$50:$I$58</c:f>
              <c:strCache>
                <c:ptCount val="7"/>
                <c:pt idx="0">
                  <c:v>Loyer appart</c:v>
                </c:pt>
                <c:pt idx="1">
                  <c:v>Factures</c:v>
                </c:pt>
                <c:pt idx="2">
                  <c:v>Essence</c:v>
                </c:pt>
                <c:pt idx="3">
                  <c:v>Assu voiture</c:v>
                </c:pt>
                <c:pt idx="4">
                  <c:v>Courses</c:v>
                </c:pt>
                <c:pt idx="5">
                  <c:v>Forfait tel/web</c:v>
                </c:pt>
                <c:pt idx="6">
                  <c:v>Divers web</c:v>
                </c:pt>
              </c:strCache>
            </c:strRef>
          </c:cat>
          <c:val>
            <c:numRef>
              <c:f>'Suivi Budget'!$J$50:$J$58</c:f>
              <c:numCache>
                <c:formatCode>#\ ##0\ "€"</c:formatCode>
                <c:ptCount val="9"/>
                <c:pt idx="0">
                  <c:v>600</c:v>
                </c:pt>
                <c:pt idx="1">
                  <c:v>80</c:v>
                </c:pt>
                <c:pt idx="2">
                  <c:v>120</c:v>
                </c:pt>
                <c:pt idx="3">
                  <c:v>50</c:v>
                </c:pt>
                <c:pt idx="4">
                  <c:v>300</c:v>
                </c:pt>
                <c:pt idx="5">
                  <c:v>48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5-4824-A3B6-B59582C1C40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outerShdw blurRad="63500" sx="102000" sy="102000" algn="ct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1.png"/><Relationship Id="rId4" Type="http://schemas.openxmlformats.org/officeDocument/2006/relationships/hyperlink" Target="https://www.linkedin.com/in/nathan-fauconnier-developpeur-excel-vba-freelanc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278800</xdr:colOff>
      <xdr:row>57</xdr:row>
      <xdr:rowOff>53563</xdr:rowOff>
    </xdr:from>
    <xdr:to>
      <xdr:col>6</xdr:col>
      <xdr:colOff>842681</xdr:colOff>
      <xdr:row>71</xdr:row>
      <xdr:rowOff>44821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4A8EC57-9A6C-8B4C-D908-91A7EB74B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130630</xdr:colOff>
      <xdr:row>2</xdr:row>
      <xdr:rowOff>27214</xdr:rowOff>
    </xdr:from>
    <xdr:to>
      <xdr:col>13</xdr:col>
      <xdr:colOff>925285</xdr:colOff>
      <xdr:row>29</xdr:row>
      <xdr:rowOff>134467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3CABFC-77E5-D827-6302-06E72A2420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26895</xdr:colOff>
      <xdr:row>60</xdr:row>
      <xdr:rowOff>85171</xdr:rowOff>
    </xdr:from>
    <xdr:to>
      <xdr:col>12</xdr:col>
      <xdr:colOff>1021978</xdr:colOff>
      <xdr:row>80</xdr:row>
      <xdr:rowOff>26900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1528FE0F-E5DC-9A03-597B-0CA5827B2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0</xdr:row>
      <xdr:rowOff>8965</xdr:rowOff>
    </xdr:from>
    <xdr:to>
      <xdr:col>0</xdr:col>
      <xdr:colOff>382527</xdr:colOff>
      <xdr:row>2</xdr:row>
      <xdr:rowOff>0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3B502E-0EC9-45FA-9BE5-9B4DD7E64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6098" b="92683" l="8537" r="93293">
                      <a14:foregroundMark x1="32927" y1="13415" x2="32927" y2="13415"/>
                      <a14:foregroundMark x1="52439" y1="7317" x2="52439" y2="7317"/>
                      <a14:foregroundMark x1="90854" y1="41463" x2="90854" y2="41463"/>
                      <a14:foregroundMark x1="62805" y1="89024" x2="62805" y2="89024"/>
                      <a14:foregroundMark x1="53049" y1="91463" x2="53049" y2="91463"/>
                      <a14:foregroundMark x1="8537" y1="48171" x2="8537" y2="48171"/>
                      <a14:foregroundMark x1="91463" y1="53049" x2="91463" y2="53049"/>
                      <a14:foregroundMark x1="43293" y1="90854" x2="43293" y2="90854"/>
                      <a14:foregroundMark x1="50000" y1="90854" x2="50000" y2="90854"/>
                      <a14:foregroundMark x1="51829" y1="92683" x2="51829" y2="92683"/>
                      <a14:foregroundMark x1="93293" y1="48780" x2="93293" y2="487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65"/>
          <a:ext cx="382527" cy="34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99e380ce5f8144f/01_EXCEL_VBA/03_CRYPTACC/00_GESTION/EURL_Projections_Salaire__Charges_et_Tax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S COURANTES"/>
      <sheetName val="EURL_Micro-BIC _1ere annee ACRE"/>
      <sheetName val="EURL_Micro-BIC"/>
      <sheetName val="EURL_régime Norma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9B928F-DC93-4F2F-A66D-280DCBE2CC73}" name="tbl_ENTREES" displayName="tbl_ENTREES" ref="C49:G56" totalsRowCount="1" headerRowDxfId="36" dataDxfId="35" totalsRowDxfId="34">
  <autoFilter ref="C49:G55" xr:uid="{229B928F-DC93-4F2F-A66D-280DCBE2CC7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C490BB0-2422-4B9E-875C-C2754E5006B2}" name="Type Entrée mensuelle" totalsRowLabel="Total / mois :" dataDxfId="33" totalsRowDxfId="32"/>
    <tableColumn id="2" xr3:uid="{6225FD35-90C9-4C02-A378-654AB7A0B21E}" name="Montant" totalsRowFunction="sum" dataDxfId="31" totalsRowDxfId="30"/>
    <tableColumn id="3" xr3:uid="{66996C4C-1824-4F46-89DF-793BBE8ECF0C}" name="Type Entrée ponctuelle" dataDxfId="29" totalsRowDxfId="28"/>
    <tableColumn id="4" xr3:uid="{EAD2A153-6800-45E4-B5D5-DC1A210FC168}" name="Montant." dataDxfId="27" totalsRowDxfId="26"/>
    <tableColumn id="5" xr3:uid="{9A96BFDB-7B58-412F-A9D5-B9EB3857D1EA}" name="Mois" dataDxfId="25" totalsRowDxfId="24"/>
  </tableColumns>
  <tableStyleInfo name="TableStyleLight14" showFirstColumn="0" showLastColumn="0" showRowStripes="0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0063BB-2942-4521-9F71-8465AD6007D8}" name="tbl_DEPENSES" displayName="tbl_DEPENSES" ref="I49:M59" totalsRowCount="1" headerRowDxfId="23" dataDxfId="22" totalsRowDxfId="21">
  <autoFilter ref="I49:M58" xr:uid="{3F0063BB-2942-4521-9F71-8465AD6007D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5E38A90-5623-4562-921F-1C458B3C9228}" name="Charges mensuelles" totalsRowLabel="Total / mois :" dataDxfId="20" totalsRowDxfId="4"/>
    <tableColumn id="2" xr3:uid="{82E2CC21-F76D-4DC5-B105-544C5FFDE890}" name="Montant" totalsRowFunction="custom" dataDxfId="19" totalsRowDxfId="3">
      <totalsRowFormula>SUBTOTAL(109,tbl_DEPENSES[Montant])*(1+$J$47)</totalsRowFormula>
    </tableColumn>
    <tableColumn id="3" xr3:uid="{79EABA22-3BB3-4621-B382-B9AAE086E9CD}" name="Charges ponctuelles" dataDxfId="18" totalsRowDxfId="2"/>
    <tableColumn id="4" xr3:uid="{1125E935-C2E9-48CC-82B4-FFCACDA22C82}" name="Montant." dataDxfId="17" totalsRowDxfId="1"/>
    <tableColumn id="5" xr3:uid="{0CD18C85-A8A7-4C65-B19B-CE3FE07D1551}" name="Mois" dataDxfId="16" totalsRowDxfId="0"/>
  </tableColumns>
  <tableStyleInfo name="TableStyleLight10" showFirstColumn="0" showLastColumn="0" showRowStripes="0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0785335-94C6-43A6-92C2-DB539607078C}" name="Tableau6" displayName="Tableau6" ref="C4:C5" totalsRowShown="0" headerRowDxfId="15" dataDxfId="14">
  <autoFilter ref="C4:C5" xr:uid="{50785335-94C6-43A6-92C2-DB539607078C}">
    <filterColumn colId="0" hiddenButton="1"/>
  </autoFilter>
  <tableColumns count="1">
    <tableColumn id="1" xr3:uid="{BC287555-5C11-481D-8E8F-94D3B7A94938}" name="Montant de départ lors de la première utilisation de ce fichier" dataDxfId="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8C134A-6ED6-4F48-90E3-394794AD7076}" name="tbl_LISTE_Mois" displayName="tbl_LISTE_Mois" ref="B2:C14" totalsRowShown="0" headerRowDxfId="12" dataDxfId="11">
  <autoFilter ref="B2:C14" xr:uid="{B88C134A-6ED6-4F48-90E3-394794AD7076}">
    <filterColumn colId="0" hiddenButton="1"/>
    <filterColumn colId="1" hiddenButton="1"/>
  </autoFilter>
  <tableColumns count="2">
    <tableColumn id="2" xr3:uid="{A389F9D3-8C0E-4D38-B21C-ACEEC6098746}" name="Num Mois" dataDxfId="10"/>
    <tableColumn id="1" xr3:uid="{1D7B5BDB-A508-48A7-8969-47C749E2B751}" name="Mois" dataDxfId="9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0193-E12A-4B10-AB17-E175AFB6FEF8}">
  <sheetPr>
    <tabColor rgb="FF09FF2C"/>
  </sheetPr>
  <dimension ref="A3:O62"/>
  <sheetViews>
    <sheetView showGridLines="0" showRowColHeaders="0" tabSelected="1" zoomScaleNormal="100" workbookViewId="0">
      <selection activeCell="L57" sqref="L57"/>
    </sheetView>
  </sheetViews>
  <sheetFormatPr baseColWidth="10" defaultColWidth="11.5546875" defaultRowHeight="14.4" outlineLevelRow="1" x14ac:dyDescent="0.3"/>
  <cols>
    <col min="1" max="1" width="6.44140625" style="18" customWidth="1"/>
    <col min="2" max="3" width="17.109375" style="18" customWidth="1"/>
    <col min="4" max="4" width="14.33203125" style="18" customWidth="1"/>
    <col min="5" max="5" width="16.109375" style="18" customWidth="1"/>
    <col min="6" max="6" width="12.33203125" style="18" customWidth="1"/>
    <col min="7" max="7" width="12.6640625" style="18" customWidth="1"/>
    <col min="8" max="8" width="14.33203125" style="18" customWidth="1"/>
    <col min="9" max="9" width="16.33203125" style="18" customWidth="1"/>
    <col min="10" max="10" width="14.6640625" style="18" customWidth="1"/>
    <col min="11" max="11" width="15.6640625" style="18" customWidth="1"/>
    <col min="12" max="12" width="11.44140625" style="18" customWidth="1"/>
    <col min="13" max="13" width="15.33203125" style="18" customWidth="1"/>
    <col min="14" max="14" width="13.6640625" style="18" customWidth="1"/>
    <col min="15" max="15" width="7.109375" style="18" customWidth="1"/>
    <col min="16" max="16384" width="11.5546875" style="18"/>
  </cols>
  <sheetData>
    <row r="3" outlineLevel="1" x14ac:dyDescent="0.3"/>
    <row r="4" outlineLevel="1" x14ac:dyDescent="0.3"/>
    <row r="5" outlineLevel="1" x14ac:dyDescent="0.3"/>
    <row r="6" outlineLevel="1" x14ac:dyDescent="0.3"/>
    <row r="7" outlineLevel="1" x14ac:dyDescent="0.3"/>
    <row r="8" outlineLevel="1" x14ac:dyDescent="0.3"/>
    <row r="9" outlineLevel="1" x14ac:dyDescent="0.3"/>
    <row r="10" outlineLevel="1" x14ac:dyDescent="0.3"/>
    <row r="11" outlineLevel="1" x14ac:dyDescent="0.3"/>
    <row r="12" outlineLevel="1" x14ac:dyDescent="0.3"/>
    <row r="13" outlineLevel="1" x14ac:dyDescent="0.3"/>
    <row r="14" outlineLevel="1" x14ac:dyDescent="0.3"/>
    <row r="15" outlineLevel="1" x14ac:dyDescent="0.3"/>
    <row r="16" outlineLevel="1" x14ac:dyDescent="0.3"/>
    <row r="17" spans="1:15" outlineLevel="1" x14ac:dyDescent="0.3"/>
    <row r="18" spans="1:15" outlineLevel="1" x14ac:dyDescent="0.3"/>
    <row r="19" spans="1:15" ht="15.6" outlineLevel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15.6" outlineLevel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customFormat="1" ht="15.6" outlineLevel="1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customFormat="1" ht="15.6" outlineLevel="1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customFormat="1" ht="15.6" outlineLevel="1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5" customFormat="1" ht="15.6" outlineLevel="1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1:15" customFormat="1" ht="15.6" outlineLevel="1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5" customFormat="1" ht="15.6" outlineLevel="1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customFormat="1" ht="15.6" outlineLevel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customFormat="1" ht="15.6" outlineLevel="1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5" customFormat="1" ht="15.6" outlineLevel="1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5" customFormat="1" ht="15.6" outlineLevel="1" x14ac:dyDescent="0.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5" customFormat="1" ht="15.6" outlineLevel="1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2" spans="1:15" ht="15.6" x14ac:dyDescent="0.3">
      <c r="A32" s="49" t="s">
        <v>49</v>
      </c>
      <c r="B32" s="16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16"/>
    </row>
    <row r="33" spans="1:15" ht="16.2" thickBot="1" x14ac:dyDescent="0.35">
      <c r="A33" s="16"/>
    </row>
    <row r="34" spans="1:15" ht="16.2" hidden="1" thickBot="1" x14ac:dyDescent="0.35">
      <c r="A34" s="16"/>
      <c r="B34" s="42"/>
      <c r="C34" s="53">
        <f ca="1">MONTH(TODAY())</f>
        <v>5</v>
      </c>
      <c r="D34" s="53">
        <f ca="1">IF(C34+1&gt;12,1,C34+1)</f>
        <v>6</v>
      </c>
      <c r="E34" s="53">
        <f t="shared" ref="E34:N34" ca="1" si="0">IF(D34+1&gt;12,1,D34+1)</f>
        <v>7</v>
      </c>
      <c r="F34" s="53">
        <f t="shared" ca="1" si="0"/>
        <v>8</v>
      </c>
      <c r="G34" s="53">
        <f t="shared" ca="1" si="0"/>
        <v>9</v>
      </c>
      <c r="H34" s="53">
        <f t="shared" ca="1" si="0"/>
        <v>10</v>
      </c>
      <c r="I34" s="53">
        <f t="shared" ca="1" si="0"/>
        <v>11</v>
      </c>
      <c r="J34" s="53">
        <f t="shared" ca="1" si="0"/>
        <v>12</v>
      </c>
      <c r="K34" s="53">
        <f t="shared" ca="1" si="0"/>
        <v>1</v>
      </c>
      <c r="L34" s="53">
        <f t="shared" ca="1" si="0"/>
        <v>2</v>
      </c>
      <c r="M34" s="53">
        <f t="shared" ca="1" si="0"/>
        <v>3</v>
      </c>
      <c r="N34" s="53">
        <f t="shared" ca="1" si="0"/>
        <v>4</v>
      </c>
    </row>
    <row r="35" spans="1:15" ht="31.8" hidden="1" thickBot="1" x14ac:dyDescent="0.35">
      <c r="A35" s="16"/>
      <c r="B35" s="25"/>
      <c r="C35" s="51" t="str">
        <f ca="1">IF(MONTH(TODAY())&lt;=C34,_xlfn.XLOOKUP(C34,tbl_LISTE_Mois[Num Mois],tbl_LISTE_Mois[Mois]) &amp; " " &amp; YEAR(TODAY()),_xlfn.XLOOKUP(C34,tbl_LISTE_Mois[Num Mois],tbl_LISTE_Mois[Mois]) &amp; " " &amp; YEAR(TODAY())+1)</f>
        <v>Mai 2025</v>
      </c>
      <c r="D35" s="51" t="str">
        <f ca="1">IF(MONTH(TODAY())&lt;=D34,_xlfn.XLOOKUP(D34,tbl_LISTE_Mois[Num Mois],tbl_LISTE_Mois[Mois]) &amp; " " &amp; YEAR(TODAY()),_xlfn.XLOOKUP(D34,tbl_LISTE_Mois[Num Mois],tbl_LISTE_Mois[Mois]) &amp; " " &amp; YEAR(TODAY())+1)</f>
        <v>Juin 2025</v>
      </c>
      <c r="E35" s="51" t="str">
        <f ca="1">IF(MONTH(TODAY())&lt;=E34,_xlfn.XLOOKUP(E34,tbl_LISTE_Mois[Num Mois],tbl_LISTE_Mois[Mois]) &amp; " " &amp; YEAR(TODAY()),_xlfn.XLOOKUP(E34,tbl_LISTE_Mois[Num Mois],tbl_LISTE_Mois[Mois]) &amp; " " &amp; YEAR(TODAY())+1)</f>
        <v>Juillet 2025</v>
      </c>
      <c r="F35" s="51" t="str">
        <f ca="1">IF(MONTH(TODAY())&lt;=F34,_xlfn.XLOOKUP(F34,tbl_LISTE_Mois[Num Mois],tbl_LISTE_Mois[Mois]) &amp; " " &amp; YEAR(TODAY()),_xlfn.XLOOKUP(F34,tbl_LISTE_Mois[Num Mois],tbl_LISTE_Mois[Mois]) &amp; " " &amp; YEAR(TODAY())+1)</f>
        <v>Août 2025</v>
      </c>
      <c r="G35" s="51" t="str">
        <f ca="1">IF(MONTH(TODAY())&lt;=G34,_xlfn.XLOOKUP(G34,tbl_LISTE_Mois[Num Mois],tbl_LISTE_Mois[Mois]) &amp; " " &amp; YEAR(TODAY()),_xlfn.XLOOKUP(G34,tbl_LISTE_Mois[Num Mois],tbl_LISTE_Mois[Mois]) &amp; " " &amp; YEAR(TODAY())+1)</f>
        <v>Septembre 2025</v>
      </c>
      <c r="H35" s="51" t="str">
        <f ca="1">IF(MONTH(TODAY())&lt;=H34,_xlfn.XLOOKUP(H34,tbl_LISTE_Mois[Num Mois],tbl_LISTE_Mois[Mois]) &amp; " " &amp; YEAR(TODAY()),_xlfn.XLOOKUP(H34,tbl_LISTE_Mois[Num Mois],tbl_LISTE_Mois[Mois]) &amp; " " &amp; YEAR(TODAY())+1)</f>
        <v>Octobre 2025</v>
      </c>
      <c r="I35" s="51" t="str">
        <f ca="1">IF(MONTH(TODAY())&lt;=I34,_xlfn.XLOOKUP(I34,tbl_LISTE_Mois[Num Mois],tbl_LISTE_Mois[Mois]) &amp; " " &amp; YEAR(TODAY()),_xlfn.XLOOKUP(I34,tbl_LISTE_Mois[Num Mois],tbl_LISTE_Mois[Mois]) &amp; " " &amp; YEAR(TODAY())+1)</f>
        <v>Novembre 2025</v>
      </c>
      <c r="J35" s="51" t="str">
        <f ca="1">IF(MONTH(TODAY())&lt;=J34,_xlfn.XLOOKUP(J34,tbl_LISTE_Mois[Num Mois],tbl_LISTE_Mois[Mois]) &amp; " " &amp; YEAR(TODAY()),_xlfn.XLOOKUP(J34,tbl_LISTE_Mois[Num Mois],tbl_LISTE_Mois[Mois]) &amp; " " &amp; YEAR(TODAY())+1)</f>
        <v>Décembre 2025</v>
      </c>
      <c r="K35" s="51" t="str">
        <f ca="1">IF(MONTH(TODAY())&lt;=K34,_xlfn.XLOOKUP(K34,tbl_LISTE_Mois[Num Mois],tbl_LISTE_Mois[Mois]) &amp; " " &amp; YEAR(TODAY()),_xlfn.XLOOKUP(K34,tbl_LISTE_Mois[Num Mois],tbl_LISTE_Mois[Mois]) &amp; " " &amp; YEAR(TODAY())+1)</f>
        <v>Janvier 2026</v>
      </c>
      <c r="L35" s="51" t="str">
        <f ca="1">IF(MONTH(TODAY())&lt;=L34,_xlfn.XLOOKUP(L34,tbl_LISTE_Mois[Num Mois],tbl_LISTE_Mois[Mois]) &amp; " " &amp; YEAR(TODAY()),_xlfn.XLOOKUP(L34,tbl_LISTE_Mois[Num Mois],tbl_LISTE_Mois[Mois]) &amp; " " &amp; YEAR(TODAY())+1)</f>
        <v>Février 2026</v>
      </c>
      <c r="M35" s="51" t="str">
        <f ca="1">IF(MONTH(TODAY())&lt;=M34,_xlfn.XLOOKUP(M34,tbl_LISTE_Mois[Num Mois],tbl_LISTE_Mois[Mois]) &amp; " " &amp; YEAR(TODAY()),_xlfn.XLOOKUP(M34,tbl_LISTE_Mois[Num Mois],tbl_LISTE_Mois[Mois]) &amp; " " &amp; YEAR(TODAY())+1)</f>
        <v>Mars 2026</v>
      </c>
      <c r="N35" s="52" t="str">
        <f ca="1">IF(MONTH(TODAY())&lt;=N34,_xlfn.XLOOKUP(N34,tbl_LISTE_Mois[Num Mois],tbl_LISTE_Mois[Mois]) &amp; " " &amp; YEAR(TODAY()),_xlfn.XLOOKUP(N34,tbl_LISTE_Mois[Num Mois],tbl_LISTE_Mois[Mois]) &amp; " " &amp; YEAR(TODAY())+1)</f>
        <v>Avril 2026</v>
      </c>
    </row>
    <row r="36" spans="1:15" ht="16.95" hidden="1" customHeight="1" x14ac:dyDescent="0.3">
      <c r="A36" s="16"/>
      <c r="B36" s="12" t="s">
        <v>12</v>
      </c>
      <c r="C36" s="1" cm="1">
        <f t="array" aca="1" ref="C36" ca="1">IF(Paramètres!$H$4=C34,
Tableau6[Montant de départ lors de la première utilisation de ce fichier]-C37+C38,
N36-C37+C38)</f>
        <v>1102</v>
      </c>
      <c r="D36" s="2" cm="1">
        <f t="array" aca="1" ref="D36" ca="1">IF(Paramètres!$H$4=D34,
Tableau6[Montant de départ lors de la première utilisation de ce fichier]-D37+D38,
C36-D37+D38)</f>
        <v>1454</v>
      </c>
      <c r="E36" s="2" cm="1">
        <f t="array" aca="1" ref="E36" ca="1">IF(Paramètres!$H$4=E34,
Tableau6[Montant de départ lors de la première utilisation de ce fichier]-E37+E38,
D36-E37+E38)</f>
        <v>1456</v>
      </c>
      <c r="F36" s="2" cm="1">
        <f t="array" aca="1" ref="F36" ca="1">IF(Paramètres!$H$4=F34,
Tableau6[Montant de départ lors de la première utilisation de ce fichier]-F37+F38,
E36-F37+F38)</f>
        <v>1808</v>
      </c>
      <c r="G36" s="2" cm="1">
        <f t="array" aca="1" ref="G36" ca="1">IF(Paramètres!$H$4=G34,
Tableau6[Montant de départ lors de la première utilisation de ce fichier]-G37+G38,
F36-G37+G38)</f>
        <v>2060</v>
      </c>
      <c r="H36" s="2" cm="1">
        <f t="array" aca="1" ref="H36" ca="1">IF(Paramètres!$H$4=H34,
Tableau6[Montant de départ lors de la première utilisation de ce fichier]-H37+H38,
G36-H37+H38)</f>
        <v>3062</v>
      </c>
      <c r="I36" s="2" cm="1">
        <f t="array" aca="1" ref="I36" ca="1">IF(Paramètres!$H$4=I34,
Tableau6[Montant de départ lors de la première utilisation de ce fichier]-I37+I38,
H36-I37+I38)</f>
        <v>3414</v>
      </c>
      <c r="J36" s="2" cm="1">
        <f t="array" aca="1" ref="J36" ca="1">IF(Paramètres!$H$4=J34,
Tableau6[Montant de départ lors de la première utilisation de ce fichier]-J37+J38,
I36-J37+J38)</f>
        <v>3766</v>
      </c>
      <c r="K36" s="2" cm="1">
        <f t="array" aca="1" ref="K36" ca="1">IF(Paramètres!$H$4=K34,
Tableau6[Montant de départ lors de la première utilisation de ce fichier]-K37+K38,
J36-K37+K38)</f>
        <v>4118</v>
      </c>
      <c r="L36" s="2" cm="1">
        <f t="array" aca="1" ref="L36" ca="1">IF(Paramètres!$H$4=L34,
Tableau6[Montant de départ lors de la première utilisation de ce fichier]-L37+L38,
K36-L37+L38)</f>
        <v>320</v>
      </c>
      <c r="M36" s="2" cm="1">
        <f t="array" aca="1" ref="M36" ca="1">IF(Paramètres!$H$4=M34,
Tableau6[Montant de départ lors de la première utilisation de ce fichier]-M37+M38,
L36-M37+M38)</f>
        <v>672</v>
      </c>
      <c r="N36" s="3" cm="1">
        <f t="array" aca="1" ref="N36" ca="1">IF(Paramètres!$H$4=N34,
Tableau6[Montant de départ lors de la première utilisation de ce fichier]-N37+N38,
M36-N37+N38)</f>
        <v>1024</v>
      </c>
    </row>
    <row r="37" spans="1:15" ht="16.95" hidden="1" customHeight="1" x14ac:dyDescent="0.3">
      <c r="A37" s="16"/>
      <c r="B37" s="4" t="s">
        <v>13</v>
      </c>
      <c r="C37" s="5">
        <f ca="1">tbl_DEPENSES[[#Totals],[Montant]]+SUMIFS(tbl_DEPENSES[Montant.],tbl_DEPENSES[Mois],_xlfn.XLOOKUP(C$34,tbl_LISTE_Mois[Num Mois],tbl_LISTE_Mois[Mois]))</f>
        <v>1233</v>
      </c>
      <c r="D37" s="6">
        <f ca="1">tbl_DEPENSES[[#Totals],[Montant]]+SUMIFS(tbl_DEPENSES[Montant.],tbl_DEPENSES[Mois],_xlfn.XLOOKUP(D$34,tbl_LISTE_Mois[Num Mois],tbl_LISTE_Mois[Mois]))</f>
        <v>1233</v>
      </c>
      <c r="E37" s="6">
        <f ca="1">tbl_DEPENSES[[#Totals],[Montant]]+SUMIFS(tbl_DEPENSES[Montant.],tbl_DEPENSES[Mois],_xlfn.XLOOKUP(E$34,tbl_LISTE_Mois[Num Mois],tbl_LISTE_Mois[Mois]))</f>
        <v>1583</v>
      </c>
      <c r="F37" s="6">
        <f ca="1">tbl_DEPENSES[[#Totals],[Montant]]+SUMIFS(tbl_DEPENSES[Montant.],tbl_DEPENSES[Mois],_xlfn.XLOOKUP(F$34,tbl_LISTE_Mois[Num Mois],tbl_LISTE_Mois[Mois]))</f>
        <v>1233</v>
      </c>
      <c r="G37" s="6">
        <f ca="1">tbl_DEPENSES[[#Totals],[Montant]]+SUMIFS(tbl_DEPENSES[Montant.],tbl_DEPENSES[Mois],_xlfn.XLOOKUP(G$34,tbl_LISTE_Mois[Num Mois],tbl_LISTE_Mois[Mois]))</f>
        <v>1333</v>
      </c>
      <c r="H37" s="6">
        <f ca="1">tbl_DEPENSES[[#Totals],[Montant]]+SUMIFS(tbl_DEPENSES[Montant.],tbl_DEPENSES[Mois],_xlfn.XLOOKUP(H$34,tbl_LISTE_Mois[Num Mois],tbl_LISTE_Mois[Mois]))</f>
        <v>1333</v>
      </c>
      <c r="I37" s="6">
        <f ca="1">tbl_DEPENSES[[#Totals],[Montant]]+SUMIFS(tbl_DEPENSES[Montant.],tbl_DEPENSES[Mois],_xlfn.XLOOKUP(I$34,tbl_LISTE_Mois[Num Mois],tbl_LISTE_Mois[Mois]))</f>
        <v>1483</v>
      </c>
      <c r="J37" s="6">
        <f ca="1">tbl_DEPENSES[[#Totals],[Montant]]+SUMIFS(tbl_DEPENSES[Montant.],tbl_DEPENSES[Mois],_xlfn.XLOOKUP(J$34,tbl_LISTE_Mois[Num Mois],tbl_LISTE_Mois[Mois]))</f>
        <v>1233</v>
      </c>
      <c r="K37" s="6">
        <f ca="1">tbl_DEPENSES[[#Totals],[Montant]]+SUMIFS(tbl_DEPENSES[Montant.],tbl_DEPENSES[Mois],_xlfn.XLOOKUP(K$34,tbl_LISTE_Mois[Num Mois],tbl_LISTE_Mois[Mois]))</f>
        <v>1233</v>
      </c>
      <c r="L37" s="6">
        <f ca="1">tbl_DEPENSES[[#Totals],[Montant]]+SUMIFS(tbl_DEPENSES[Montant.],tbl_DEPENSES[Mois],_xlfn.XLOOKUP(L$34,tbl_LISTE_Mois[Num Mois],tbl_LISTE_Mois[Mois]))</f>
        <v>5383</v>
      </c>
      <c r="M37" s="6">
        <f ca="1">tbl_DEPENSES[[#Totals],[Montant]]+SUMIFS(tbl_DEPENSES[Montant.],tbl_DEPENSES[Mois],_xlfn.XLOOKUP(M$34,tbl_LISTE_Mois[Num Mois],tbl_LISTE_Mois[Mois]))</f>
        <v>1233</v>
      </c>
      <c r="N37" s="7">
        <f ca="1">tbl_DEPENSES[[#Totals],[Montant]]+SUMIFS(tbl_DEPENSES[Montant.],tbl_DEPENSES[Mois],_xlfn.XLOOKUP(N$34,tbl_LISTE_Mois[Num Mois],tbl_LISTE_Mois[Mois]))</f>
        <v>1233</v>
      </c>
    </row>
    <row r="38" spans="1:15" ht="16.95" hidden="1" customHeight="1" thickBot="1" x14ac:dyDescent="0.35">
      <c r="A38" s="16"/>
      <c r="B38" s="8" t="s">
        <v>14</v>
      </c>
      <c r="C38" s="9">
        <f ca="1">tbl_ENTREES[[#Totals],[Montant]]+SUMIFS(tbl_ENTREES[Montant.],tbl_ENTREES[Mois],_xlfn.XLOOKUP(C$34,tbl_LISTE_Mois[Num Mois],tbl_LISTE_Mois[Mois]))</f>
        <v>2335</v>
      </c>
      <c r="D38" s="10">
        <f ca="1">tbl_ENTREES[[#Totals],[Montant]]+SUMIFS(tbl_ENTREES[Montant.],tbl_ENTREES[Mois],_xlfn.XLOOKUP(D$34,tbl_LISTE_Mois[Num Mois],tbl_LISTE_Mois[Mois]))</f>
        <v>1585</v>
      </c>
      <c r="E38" s="10">
        <f ca="1">tbl_ENTREES[[#Totals],[Montant]]+SUMIFS(tbl_ENTREES[Montant.],tbl_ENTREES[Mois],_xlfn.XLOOKUP(E$34,tbl_LISTE_Mois[Num Mois],tbl_LISTE_Mois[Mois]))</f>
        <v>1585</v>
      </c>
      <c r="F38" s="10">
        <f ca="1">tbl_ENTREES[[#Totals],[Montant]]+SUMIFS(tbl_ENTREES[Montant.],tbl_ENTREES[Mois],_xlfn.XLOOKUP(F$34,tbl_LISTE_Mois[Num Mois],tbl_LISTE_Mois[Mois]))</f>
        <v>1585</v>
      </c>
      <c r="G38" s="10">
        <f ca="1">tbl_ENTREES[[#Totals],[Montant]]+SUMIFS(tbl_ENTREES[Montant.],tbl_ENTREES[Mois],_xlfn.XLOOKUP(G$34,tbl_LISTE_Mois[Num Mois],tbl_LISTE_Mois[Mois]))</f>
        <v>1585</v>
      </c>
      <c r="H38" s="10">
        <f ca="1">tbl_ENTREES[[#Totals],[Montant]]+SUMIFS(tbl_ENTREES[Montant.],tbl_ENTREES[Mois],_xlfn.XLOOKUP(H$34,tbl_LISTE_Mois[Num Mois],tbl_LISTE_Mois[Mois]))</f>
        <v>2335</v>
      </c>
      <c r="I38" s="10">
        <f ca="1">tbl_ENTREES[[#Totals],[Montant]]+SUMIFS(tbl_ENTREES[Montant.],tbl_ENTREES[Mois],_xlfn.XLOOKUP(I$34,tbl_LISTE_Mois[Num Mois],tbl_LISTE_Mois[Mois]))</f>
        <v>1835</v>
      </c>
      <c r="J38" s="10">
        <f ca="1">tbl_ENTREES[[#Totals],[Montant]]+SUMIFS(tbl_ENTREES[Montant.],tbl_ENTREES[Mois],_xlfn.XLOOKUP(J$34,tbl_LISTE_Mois[Num Mois],tbl_LISTE_Mois[Mois]))</f>
        <v>1585</v>
      </c>
      <c r="K38" s="10">
        <f ca="1">tbl_ENTREES[[#Totals],[Montant]]+SUMIFS(tbl_ENTREES[Montant.],tbl_ENTREES[Mois],_xlfn.XLOOKUP(K$34,tbl_LISTE_Mois[Num Mois],tbl_LISTE_Mois[Mois]))</f>
        <v>1585</v>
      </c>
      <c r="L38" s="10">
        <f ca="1">tbl_ENTREES[[#Totals],[Montant]]+SUMIFS(tbl_ENTREES[Montant.],tbl_ENTREES[Mois],_xlfn.XLOOKUP(L$34,tbl_LISTE_Mois[Num Mois],tbl_LISTE_Mois[Mois]))</f>
        <v>1585</v>
      </c>
      <c r="M38" s="10">
        <f ca="1">tbl_ENTREES[[#Totals],[Montant]]+SUMIFS(tbl_ENTREES[Montant.],tbl_ENTREES[Mois],_xlfn.XLOOKUP(M$34,tbl_LISTE_Mois[Num Mois],tbl_LISTE_Mois[Mois]))</f>
        <v>1585</v>
      </c>
      <c r="N38" s="11">
        <f ca="1">tbl_ENTREES[[#Totals],[Montant]]+SUMIFS(tbl_ENTREES[Montant.],tbl_ENTREES[Mois],_xlfn.XLOOKUP(N$34,tbl_LISTE_Mois[Num Mois],tbl_LISTE_Mois[Mois]))</f>
        <v>1585</v>
      </c>
      <c r="O38" s="16"/>
    </row>
    <row r="39" spans="1:15" ht="15.6" hidden="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6.2" hidden="1" thickBot="1" x14ac:dyDescent="0.35">
      <c r="A40" s="16"/>
      <c r="B40" s="42"/>
      <c r="C40" s="26">
        <v>1</v>
      </c>
      <c r="D40" s="26">
        <v>2</v>
      </c>
      <c r="E40" s="26">
        <v>3</v>
      </c>
      <c r="F40" s="26">
        <v>4</v>
      </c>
      <c r="G40" s="26">
        <v>5</v>
      </c>
      <c r="H40" s="26">
        <v>6</v>
      </c>
      <c r="I40" s="26">
        <v>7</v>
      </c>
      <c r="J40" s="26">
        <v>8</v>
      </c>
      <c r="K40" s="26">
        <v>9</v>
      </c>
      <c r="L40" s="26">
        <v>10</v>
      </c>
      <c r="M40" s="26">
        <v>11</v>
      </c>
      <c r="N40" s="26">
        <v>12</v>
      </c>
      <c r="O40" s="16"/>
    </row>
    <row r="41" spans="1:15" ht="31.8" thickBot="1" x14ac:dyDescent="0.35">
      <c r="A41" s="16"/>
      <c r="B41" s="25"/>
      <c r="C41" s="51" t="str">
        <f ca="1">IF(MONTH(TODAY())&lt;=C40,_xlfn.XLOOKUP(C40,tbl_LISTE_Mois[Num Mois],tbl_LISTE_Mois[Mois]) &amp; " " &amp; YEAR(TODAY()),_xlfn.XLOOKUP(C40,tbl_LISTE_Mois[Num Mois],tbl_LISTE_Mois[Mois]) &amp; " " &amp; YEAR(TODAY())+1)</f>
        <v>Janvier 2026</v>
      </c>
      <c r="D41" s="51" t="str">
        <f ca="1">IF(MONTH(TODAY())&lt;=D40,_xlfn.XLOOKUP(D40,tbl_LISTE_Mois[Num Mois],tbl_LISTE_Mois[Mois]) &amp; " " &amp; YEAR(TODAY()),_xlfn.XLOOKUP(D40,tbl_LISTE_Mois[Num Mois],tbl_LISTE_Mois[Mois]) &amp; " " &amp; YEAR(TODAY())+1)</f>
        <v>Février 2026</v>
      </c>
      <c r="E41" s="51" t="str">
        <f ca="1">IF(MONTH(TODAY())&lt;=E40,_xlfn.XLOOKUP(E40,tbl_LISTE_Mois[Num Mois],tbl_LISTE_Mois[Mois]) &amp; " " &amp; YEAR(TODAY()),_xlfn.XLOOKUP(E40,tbl_LISTE_Mois[Num Mois],tbl_LISTE_Mois[Mois]) &amp; " " &amp; YEAR(TODAY())+1)</f>
        <v>Mars 2026</v>
      </c>
      <c r="F41" s="51" t="str">
        <f ca="1">IF(MONTH(TODAY())&lt;=F40,_xlfn.XLOOKUP(F40,tbl_LISTE_Mois[Num Mois],tbl_LISTE_Mois[Mois]) &amp; " " &amp; YEAR(TODAY()),_xlfn.XLOOKUP(F40,tbl_LISTE_Mois[Num Mois],tbl_LISTE_Mois[Mois]) &amp; " " &amp; YEAR(TODAY())+1)</f>
        <v>Avril 2026</v>
      </c>
      <c r="G41" s="51" t="str">
        <f ca="1">IF(MONTH(TODAY())&lt;=G40,_xlfn.XLOOKUP(G40,tbl_LISTE_Mois[Num Mois],tbl_LISTE_Mois[Mois]) &amp; " " &amp; YEAR(TODAY()),_xlfn.XLOOKUP(G40,tbl_LISTE_Mois[Num Mois],tbl_LISTE_Mois[Mois]) &amp; " " &amp; YEAR(TODAY())+1)</f>
        <v>Mai 2025</v>
      </c>
      <c r="H41" s="51" t="str">
        <f ca="1">IF(MONTH(TODAY())&lt;=H40,_xlfn.XLOOKUP(H40,tbl_LISTE_Mois[Num Mois],tbl_LISTE_Mois[Mois]) &amp; " " &amp; YEAR(TODAY()),_xlfn.XLOOKUP(H40,tbl_LISTE_Mois[Num Mois],tbl_LISTE_Mois[Mois]) &amp; " " &amp; YEAR(TODAY())+1)</f>
        <v>Juin 2025</v>
      </c>
      <c r="I41" s="51" t="str">
        <f ca="1">IF(MONTH(TODAY())&lt;=I40,_xlfn.XLOOKUP(I40,tbl_LISTE_Mois[Num Mois],tbl_LISTE_Mois[Mois]) &amp; " " &amp; YEAR(TODAY()),_xlfn.XLOOKUP(I40,tbl_LISTE_Mois[Num Mois],tbl_LISTE_Mois[Mois]) &amp; " " &amp; YEAR(TODAY())+1)</f>
        <v>Juillet 2025</v>
      </c>
      <c r="J41" s="51" t="str">
        <f ca="1">IF(MONTH(TODAY())&lt;=J40,_xlfn.XLOOKUP(J40,tbl_LISTE_Mois[Num Mois],tbl_LISTE_Mois[Mois]) &amp; " " &amp; YEAR(TODAY()),_xlfn.XLOOKUP(J40,tbl_LISTE_Mois[Num Mois],tbl_LISTE_Mois[Mois]) &amp; " " &amp; YEAR(TODAY())+1)</f>
        <v>Août 2025</v>
      </c>
      <c r="K41" s="51" t="str">
        <f ca="1">IF(MONTH(TODAY())&lt;=K40,_xlfn.XLOOKUP(K40,tbl_LISTE_Mois[Num Mois],tbl_LISTE_Mois[Mois]) &amp; " " &amp; YEAR(TODAY()),_xlfn.XLOOKUP(K40,tbl_LISTE_Mois[Num Mois],tbl_LISTE_Mois[Mois]) &amp; " " &amp; YEAR(TODAY())+1)</f>
        <v>Septembre 2025</v>
      </c>
      <c r="L41" s="51" t="str">
        <f ca="1">IF(MONTH(TODAY())&lt;=L40,_xlfn.XLOOKUP(L40,tbl_LISTE_Mois[Num Mois],tbl_LISTE_Mois[Mois]) &amp; " " &amp; YEAR(TODAY()),_xlfn.XLOOKUP(L40,tbl_LISTE_Mois[Num Mois],tbl_LISTE_Mois[Mois]) &amp; " " &amp; YEAR(TODAY())+1)</f>
        <v>Octobre 2025</v>
      </c>
      <c r="M41" s="51" t="str">
        <f ca="1">IF(MONTH(TODAY())&lt;=M40,_xlfn.XLOOKUP(M40,tbl_LISTE_Mois[Num Mois],tbl_LISTE_Mois[Mois]) &amp; " " &amp; YEAR(TODAY()),_xlfn.XLOOKUP(M40,tbl_LISTE_Mois[Num Mois],tbl_LISTE_Mois[Mois]) &amp; " " &amp; YEAR(TODAY())+1)</f>
        <v>Novembre 2025</v>
      </c>
      <c r="N41" s="52" t="str">
        <f ca="1">IF(MONTH(TODAY())&lt;=N40,_xlfn.XLOOKUP(N40,tbl_LISTE_Mois[Num Mois],tbl_LISTE_Mois[Mois]) &amp; " " &amp; YEAR(TODAY()),_xlfn.XLOOKUP(N40,tbl_LISTE_Mois[Num Mois],tbl_LISTE_Mois[Mois]) &amp; " " &amp; YEAR(TODAY())+1)</f>
        <v>Décembre 2025</v>
      </c>
      <c r="O41" s="16"/>
    </row>
    <row r="42" spans="1:15" ht="15.6" x14ac:dyDescent="0.3">
      <c r="A42" s="16"/>
      <c r="B42" s="12" t="s">
        <v>12</v>
      </c>
      <c r="C42" s="1" cm="1">
        <f t="array" aca="1" ref="C42" ca="1">IF(Paramètres!$H$4=C40,
Tableau6[Montant de départ lors de la première utilisation de ce fichier]-C43+C44,
N42-C43+C44)</f>
        <v>4118</v>
      </c>
      <c r="D42" s="2" cm="1">
        <f t="array" aca="1" ref="D42" ca="1">IF(Paramètres!$H$4=D40,
Tableau6[Montant de départ lors de la première utilisation de ce fichier]-D43+D44,
C42-D43+D44)</f>
        <v>320</v>
      </c>
      <c r="E42" s="2" cm="1">
        <f t="array" aca="1" ref="E42" ca="1">IF(Paramètres!$H$4=E40,
Tableau6[Montant de départ lors de la première utilisation de ce fichier]-E43+E44,
D42-E43+E44)</f>
        <v>672</v>
      </c>
      <c r="F42" s="2" cm="1">
        <f t="array" aca="1" ref="F42" ca="1">IF(Paramètres!$H$4=F40,
Tableau6[Montant de départ lors de la première utilisation de ce fichier]-F43+F44,
E42-F43+F44)</f>
        <v>1024</v>
      </c>
      <c r="G42" s="2" cm="1">
        <f t="array" aca="1" ref="G42" ca="1">IF(Paramètres!$H$4=G40,
Tableau6[Montant de départ lors de la première utilisation de ce fichier]-G43+G44,
F42-G43+G44)</f>
        <v>1102</v>
      </c>
      <c r="H42" s="2" cm="1">
        <f t="array" aca="1" ref="H42" ca="1">IF(Paramètres!$H$4=H40,
Tableau6[Montant de départ lors de la première utilisation de ce fichier]-H43+H44,
G42-H43+H44)</f>
        <v>1454</v>
      </c>
      <c r="I42" s="2" cm="1">
        <f t="array" aca="1" ref="I42" ca="1">IF(Paramètres!$H$4=I40,
Tableau6[Montant de départ lors de la première utilisation de ce fichier]-I43+I44,
H42-I43+I44)</f>
        <v>1456</v>
      </c>
      <c r="J42" s="2" cm="1">
        <f t="array" aca="1" ref="J42" ca="1">IF(Paramètres!$H$4=J40,
Tableau6[Montant de départ lors de la première utilisation de ce fichier]-J43+J44,
I42-J43+J44)</f>
        <v>1808</v>
      </c>
      <c r="K42" s="2" cm="1">
        <f t="array" aca="1" ref="K42" ca="1">IF(Paramètres!$H$4=K40,
Tableau6[Montant de départ lors de la première utilisation de ce fichier]-K43+K44,
J42-K43+K44)</f>
        <v>2060</v>
      </c>
      <c r="L42" s="2" cm="1">
        <f t="array" aca="1" ref="L42" ca="1">IF(Paramètres!$H$4=L40,
Tableau6[Montant de départ lors de la première utilisation de ce fichier]-L43+L44,
K42-L43+L44)</f>
        <v>3062</v>
      </c>
      <c r="M42" s="2" cm="1">
        <f t="array" aca="1" ref="M42" ca="1">IF(Paramètres!$H$4=M40,
Tableau6[Montant de départ lors de la première utilisation de ce fichier]-M43+M44,
L42-M43+M44)</f>
        <v>3414</v>
      </c>
      <c r="N42" s="3" cm="1">
        <f t="array" aca="1" ref="N42" ca="1">IF(Paramètres!$H$4=N40,
Tableau6[Montant de départ lors de la première utilisation de ce fichier]-N43+N44,
M42-N43+N44)</f>
        <v>3766</v>
      </c>
    </row>
    <row r="43" spans="1:15" ht="15.6" x14ac:dyDescent="0.3">
      <c r="A43" s="16"/>
      <c r="B43" s="4" t="s">
        <v>13</v>
      </c>
      <c r="C43" s="5">
        <f>tbl_DEPENSES[[#Totals],[Montant]]+SUMIFS(tbl_DEPENSES[Montant.],tbl_DEPENSES[Mois],_xlfn.XLOOKUP(C$40,tbl_LISTE_Mois[Num Mois],tbl_LISTE_Mois[Mois]))</f>
        <v>1233</v>
      </c>
      <c r="D43" s="6">
        <f>tbl_DEPENSES[[#Totals],[Montant]]+SUMIFS(tbl_DEPENSES[Montant.],tbl_DEPENSES[Mois],_xlfn.XLOOKUP(D$40,tbl_LISTE_Mois[Num Mois],tbl_LISTE_Mois[Mois]))</f>
        <v>5383</v>
      </c>
      <c r="E43" s="6">
        <f>tbl_DEPENSES[[#Totals],[Montant]]+SUMIFS(tbl_DEPENSES[Montant.],tbl_DEPENSES[Mois],_xlfn.XLOOKUP(E$40,tbl_LISTE_Mois[Num Mois],tbl_LISTE_Mois[Mois]))</f>
        <v>1233</v>
      </c>
      <c r="F43" s="6">
        <f>tbl_DEPENSES[[#Totals],[Montant]]+SUMIFS(tbl_DEPENSES[Montant.],tbl_DEPENSES[Mois],_xlfn.XLOOKUP(F$40,tbl_LISTE_Mois[Num Mois],tbl_LISTE_Mois[Mois]))</f>
        <v>1233</v>
      </c>
      <c r="G43" s="6">
        <f>tbl_DEPENSES[[#Totals],[Montant]]+SUMIFS(tbl_DEPENSES[Montant.],tbl_DEPENSES[Mois],_xlfn.XLOOKUP(G$40,tbl_LISTE_Mois[Num Mois],tbl_LISTE_Mois[Mois]))</f>
        <v>1233</v>
      </c>
      <c r="H43" s="6">
        <f>tbl_DEPENSES[[#Totals],[Montant]]+SUMIFS(tbl_DEPENSES[Montant.],tbl_DEPENSES[Mois],_xlfn.XLOOKUP(H$40,tbl_LISTE_Mois[Num Mois],tbl_LISTE_Mois[Mois]))</f>
        <v>1233</v>
      </c>
      <c r="I43" s="6">
        <f>tbl_DEPENSES[[#Totals],[Montant]]+SUMIFS(tbl_DEPENSES[Montant.],tbl_DEPENSES[Mois],_xlfn.XLOOKUP(I$40,tbl_LISTE_Mois[Num Mois],tbl_LISTE_Mois[Mois]))</f>
        <v>1583</v>
      </c>
      <c r="J43" s="6">
        <f>tbl_DEPENSES[[#Totals],[Montant]]+SUMIFS(tbl_DEPENSES[Montant.],tbl_DEPENSES[Mois],_xlfn.XLOOKUP(J$40,tbl_LISTE_Mois[Num Mois],tbl_LISTE_Mois[Mois]))</f>
        <v>1233</v>
      </c>
      <c r="K43" s="6">
        <f>tbl_DEPENSES[[#Totals],[Montant]]+SUMIFS(tbl_DEPENSES[Montant.],tbl_DEPENSES[Mois],_xlfn.XLOOKUP(K$40,tbl_LISTE_Mois[Num Mois],tbl_LISTE_Mois[Mois]))</f>
        <v>1333</v>
      </c>
      <c r="L43" s="6">
        <f>tbl_DEPENSES[[#Totals],[Montant]]+SUMIFS(tbl_DEPENSES[Montant.],tbl_DEPENSES[Mois],_xlfn.XLOOKUP(L$40,tbl_LISTE_Mois[Num Mois],tbl_LISTE_Mois[Mois]))</f>
        <v>1333</v>
      </c>
      <c r="M43" s="6">
        <f>tbl_DEPENSES[[#Totals],[Montant]]+SUMIFS(tbl_DEPENSES[Montant.],tbl_DEPENSES[Mois],_xlfn.XLOOKUP(M$40,tbl_LISTE_Mois[Num Mois],tbl_LISTE_Mois[Mois]))</f>
        <v>1483</v>
      </c>
      <c r="N43" s="7">
        <f>tbl_DEPENSES[[#Totals],[Montant]]+SUMIFS(tbl_DEPENSES[Montant.],tbl_DEPENSES[Mois],_xlfn.XLOOKUP(N$40,tbl_LISTE_Mois[Num Mois],tbl_LISTE_Mois[Mois]))</f>
        <v>1233</v>
      </c>
    </row>
    <row r="44" spans="1:15" ht="16.2" thickBot="1" x14ac:dyDescent="0.35">
      <c r="A44" s="16"/>
      <c r="B44" s="8" t="s">
        <v>14</v>
      </c>
      <c r="C44" s="9">
        <f>tbl_ENTREES[[#Totals],[Montant]]+SUMIFS(tbl_ENTREES[Montant.],tbl_ENTREES[Mois],_xlfn.XLOOKUP(C$40,tbl_LISTE_Mois[Num Mois],tbl_LISTE_Mois[Mois]))</f>
        <v>1585</v>
      </c>
      <c r="D44" s="10">
        <f>tbl_ENTREES[[#Totals],[Montant]]+SUMIFS(tbl_ENTREES[Montant.],tbl_ENTREES[Mois],_xlfn.XLOOKUP(D$40,tbl_LISTE_Mois[Num Mois],tbl_LISTE_Mois[Mois]))</f>
        <v>1585</v>
      </c>
      <c r="E44" s="10">
        <f>tbl_ENTREES[[#Totals],[Montant]]+SUMIFS(tbl_ENTREES[Montant.],tbl_ENTREES[Mois],_xlfn.XLOOKUP(E$40,tbl_LISTE_Mois[Num Mois],tbl_LISTE_Mois[Mois]))</f>
        <v>1585</v>
      </c>
      <c r="F44" s="10">
        <f>tbl_ENTREES[[#Totals],[Montant]]+SUMIFS(tbl_ENTREES[Montant.],tbl_ENTREES[Mois],_xlfn.XLOOKUP(F$40,tbl_LISTE_Mois[Num Mois],tbl_LISTE_Mois[Mois]))</f>
        <v>1585</v>
      </c>
      <c r="G44" s="10">
        <f>tbl_ENTREES[[#Totals],[Montant]]+SUMIFS(tbl_ENTREES[Montant.],tbl_ENTREES[Mois],_xlfn.XLOOKUP(G$40,tbl_LISTE_Mois[Num Mois],tbl_LISTE_Mois[Mois]))</f>
        <v>2335</v>
      </c>
      <c r="H44" s="10">
        <f>tbl_ENTREES[[#Totals],[Montant]]+SUMIFS(tbl_ENTREES[Montant.],tbl_ENTREES[Mois],_xlfn.XLOOKUP(H$40,tbl_LISTE_Mois[Num Mois],tbl_LISTE_Mois[Mois]))</f>
        <v>1585</v>
      </c>
      <c r="I44" s="10">
        <f>tbl_ENTREES[[#Totals],[Montant]]+SUMIFS(tbl_ENTREES[Montant.],tbl_ENTREES[Mois],_xlfn.XLOOKUP(I$40,tbl_LISTE_Mois[Num Mois],tbl_LISTE_Mois[Mois]))</f>
        <v>1585</v>
      </c>
      <c r="J44" s="10">
        <f>tbl_ENTREES[[#Totals],[Montant]]+SUMIFS(tbl_ENTREES[Montant.],tbl_ENTREES[Mois],_xlfn.XLOOKUP(J$40,tbl_LISTE_Mois[Num Mois],tbl_LISTE_Mois[Mois]))</f>
        <v>1585</v>
      </c>
      <c r="K44" s="10">
        <f>tbl_ENTREES[[#Totals],[Montant]]+SUMIFS(tbl_ENTREES[Montant.],tbl_ENTREES[Mois],_xlfn.XLOOKUP(K$40,tbl_LISTE_Mois[Num Mois],tbl_LISTE_Mois[Mois]))</f>
        <v>1585</v>
      </c>
      <c r="L44" s="10">
        <f>tbl_ENTREES[[#Totals],[Montant]]+SUMIFS(tbl_ENTREES[Montant.],tbl_ENTREES[Mois],_xlfn.XLOOKUP(L$40,tbl_LISTE_Mois[Num Mois],tbl_LISTE_Mois[Mois]))</f>
        <v>2335</v>
      </c>
      <c r="M44" s="10">
        <f>tbl_ENTREES[[#Totals],[Montant]]+SUMIFS(tbl_ENTREES[Montant.],tbl_ENTREES[Mois],_xlfn.XLOOKUP(M$40,tbl_LISTE_Mois[Num Mois],tbl_LISTE_Mois[Mois]))</f>
        <v>1835</v>
      </c>
      <c r="N44" s="11">
        <f>tbl_ENTREES[[#Totals],[Montant]]+SUMIFS(tbl_ENTREES[Montant.],tbl_ENTREES[Mois],_xlfn.XLOOKUP(N$40,tbl_LISTE_Mois[Num Mois],tbl_LISTE_Mois[Mois]))</f>
        <v>1585</v>
      </c>
    </row>
    <row r="45" spans="1:15" ht="15.6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47"/>
    </row>
    <row r="46" spans="1:15" ht="15.6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47"/>
    </row>
    <row r="47" spans="1:15" ht="15.6" x14ac:dyDescent="0.3">
      <c r="A47" s="16"/>
      <c r="C47" s="16"/>
      <c r="D47" s="16"/>
      <c r="E47" s="16"/>
      <c r="F47" s="16"/>
      <c r="G47" s="16"/>
      <c r="H47" s="16"/>
      <c r="I47" s="39" t="s">
        <v>42</v>
      </c>
      <c r="J47" s="50">
        <v>0</v>
      </c>
      <c r="K47" s="16"/>
      <c r="L47" s="16"/>
      <c r="M47" s="16"/>
      <c r="N47" s="16"/>
      <c r="O47" s="16"/>
    </row>
    <row r="48" spans="1:15" ht="18" x14ac:dyDescent="0.3">
      <c r="A48" s="16"/>
      <c r="C48" s="14" t="s">
        <v>15</v>
      </c>
      <c r="D48" s="45"/>
      <c r="E48" s="13" t="s">
        <v>16</v>
      </c>
      <c r="F48" s="43"/>
      <c r="G48" s="43"/>
      <c r="H48" s="16"/>
      <c r="I48" s="19" t="s">
        <v>19</v>
      </c>
      <c r="J48" s="46"/>
      <c r="K48" s="20" t="s">
        <v>20</v>
      </c>
      <c r="L48" s="44"/>
      <c r="M48" s="44"/>
      <c r="O48" s="16"/>
    </row>
    <row r="49" spans="1:15" ht="31.2" x14ac:dyDescent="0.3">
      <c r="A49" s="16"/>
      <c r="C49" s="34" t="s">
        <v>40</v>
      </c>
      <c r="D49" s="34" t="s">
        <v>38</v>
      </c>
      <c r="E49" s="35" t="s">
        <v>39</v>
      </c>
      <c r="F49" s="35" t="s">
        <v>41</v>
      </c>
      <c r="G49" s="35" t="s">
        <v>17</v>
      </c>
      <c r="H49" s="16"/>
      <c r="I49" s="34" t="s">
        <v>19</v>
      </c>
      <c r="J49" s="34" t="s">
        <v>38</v>
      </c>
      <c r="K49" s="38" t="s">
        <v>20</v>
      </c>
      <c r="L49" s="38" t="s">
        <v>41</v>
      </c>
      <c r="M49" s="38" t="s">
        <v>17</v>
      </c>
      <c r="O49" s="16"/>
    </row>
    <row r="50" spans="1:15" ht="15.6" x14ac:dyDescent="0.3">
      <c r="A50" s="16"/>
      <c r="C50" s="15" t="s">
        <v>22</v>
      </c>
      <c r="D50" s="48">
        <v>1500</v>
      </c>
      <c r="E50" s="15" t="s">
        <v>24</v>
      </c>
      <c r="F50" s="48">
        <v>250</v>
      </c>
      <c r="G50" s="15" t="s">
        <v>0</v>
      </c>
      <c r="H50" s="16"/>
      <c r="I50" s="15" t="s">
        <v>26</v>
      </c>
      <c r="J50" s="48">
        <v>600</v>
      </c>
      <c r="K50" s="15" t="s">
        <v>34</v>
      </c>
      <c r="L50" s="48">
        <v>100</v>
      </c>
      <c r="M50" s="15" t="s">
        <v>9</v>
      </c>
      <c r="O50" s="16"/>
    </row>
    <row r="51" spans="1:15" ht="15.6" x14ac:dyDescent="0.3">
      <c r="A51" s="16"/>
      <c r="C51" s="15" t="s">
        <v>23</v>
      </c>
      <c r="D51" s="48">
        <v>85</v>
      </c>
      <c r="E51" s="15" t="s">
        <v>25</v>
      </c>
      <c r="F51" s="48">
        <v>750</v>
      </c>
      <c r="G51" s="15" t="s">
        <v>5</v>
      </c>
      <c r="H51" s="16"/>
      <c r="I51" s="15" t="s">
        <v>27</v>
      </c>
      <c r="J51" s="48">
        <v>80</v>
      </c>
      <c r="K51" s="15" t="s">
        <v>35</v>
      </c>
      <c r="L51" s="48">
        <v>100</v>
      </c>
      <c r="M51" s="15" t="s">
        <v>10</v>
      </c>
      <c r="N51" s="16"/>
      <c r="O51" s="16"/>
    </row>
    <row r="52" spans="1:15" ht="15.6" x14ac:dyDescent="0.3">
      <c r="A52" s="16"/>
      <c r="C52" s="15"/>
      <c r="D52" s="48"/>
      <c r="E52" s="15" t="s">
        <v>25</v>
      </c>
      <c r="F52" s="48">
        <v>750</v>
      </c>
      <c r="G52" s="15" t="s">
        <v>10</v>
      </c>
      <c r="H52" s="16"/>
      <c r="I52" s="15" t="s">
        <v>28</v>
      </c>
      <c r="J52" s="48">
        <v>120</v>
      </c>
      <c r="K52" s="15" t="s">
        <v>36</v>
      </c>
      <c r="L52" s="48">
        <v>100</v>
      </c>
      <c r="M52" s="15" t="s">
        <v>0</v>
      </c>
      <c r="N52" s="16"/>
      <c r="O52" s="16"/>
    </row>
    <row r="53" spans="1:15" ht="15.6" x14ac:dyDescent="0.3">
      <c r="A53" s="16"/>
      <c r="C53" s="15"/>
      <c r="D53" s="48"/>
      <c r="E53" s="15"/>
      <c r="F53" s="48"/>
      <c r="G53" s="15"/>
      <c r="H53" s="16"/>
      <c r="I53" s="15" t="s">
        <v>50</v>
      </c>
      <c r="J53" s="48">
        <v>50</v>
      </c>
      <c r="K53" s="15" t="s">
        <v>37</v>
      </c>
      <c r="L53" s="48">
        <v>150</v>
      </c>
      <c r="M53" s="15" t="s">
        <v>2</v>
      </c>
      <c r="N53" s="16"/>
      <c r="O53" s="16"/>
    </row>
    <row r="54" spans="1:15" ht="15.6" x14ac:dyDescent="0.3">
      <c r="A54" s="16"/>
      <c r="C54" s="15"/>
      <c r="D54" s="48"/>
      <c r="E54" s="15"/>
      <c r="F54" s="48"/>
      <c r="G54" s="15"/>
      <c r="H54" s="16"/>
      <c r="I54" s="15" t="s">
        <v>29</v>
      </c>
      <c r="J54" s="48">
        <v>300</v>
      </c>
      <c r="K54" s="15" t="s">
        <v>32</v>
      </c>
      <c r="L54" s="48">
        <v>350</v>
      </c>
      <c r="M54" s="15" t="s">
        <v>7</v>
      </c>
      <c r="N54" s="16"/>
      <c r="O54" s="16"/>
    </row>
    <row r="55" spans="1:15" ht="15.6" x14ac:dyDescent="0.3">
      <c r="C55" s="15"/>
      <c r="D55" s="48"/>
      <c r="E55" s="15"/>
      <c r="F55" s="48"/>
      <c r="G55" s="15"/>
      <c r="H55" s="16"/>
      <c r="I55" s="15" t="s">
        <v>30</v>
      </c>
      <c r="J55" s="48">
        <v>48</v>
      </c>
      <c r="K55" s="15" t="s">
        <v>33</v>
      </c>
      <c r="L55" s="48">
        <v>150</v>
      </c>
      <c r="M55" s="15" t="s">
        <v>0</v>
      </c>
      <c r="N55" s="16"/>
    </row>
    <row r="56" spans="1:15" ht="15.6" x14ac:dyDescent="0.3">
      <c r="C56" s="36" t="s">
        <v>18</v>
      </c>
      <c r="D56" s="37">
        <f>SUBTOTAL(109,tbl_ENTREES[Montant])</f>
        <v>1585</v>
      </c>
      <c r="E56" s="36"/>
      <c r="F56" s="36"/>
      <c r="G56" s="36"/>
      <c r="H56" s="16"/>
      <c r="I56" s="15" t="s">
        <v>31</v>
      </c>
      <c r="J56" s="48">
        <v>35</v>
      </c>
      <c r="K56" s="15"/>
      <c r="L56" s="48"/>
      <c r="M56" s="15"/>
      <c r="N56" s="16"/>
    </row>
    <row r="57" spans="1:15" ht="15.6" x14ac:dyDescent="0.3">
      <c r="C57" s="36"/>
      <c r="D57" s="37"/>
      <c r="E57" s="36"/>
      <c r="F57" s="37"/>
      <c r="G57" s="36"/>
      <c r="H57" s="16"/>
      <c r="I57" s="15"/>
      <c r="J57" s="48"/>
      <c r="K57" s="15" t="s">
        <v>51</v>
      </c>
      <c r="L57" s="48">
        <v>4000</v>
      </c>
      <c r="M57" s="15" t="s">
        <v>2</v>
      </c>
      <c r="N57" s="16"/>
    </row>
    <row r="58" spans="1:15" ht="15.6" x14ac:dyDescent="0.3">
      <c r="C58" s="36"/>
      <c r="D58" s="37"/>
      <c r="E58" s="36"/>
      <c r="F58" s="37"/>
      <c r="G58" s="36"/>
      <c r="H58" s="16"/>
      <c r="I58" s="15"/>
      <c r="J58" s="48"/>
      <c r="K58" s="15"/>
      <c r="L58" s="48"/>
      <c r="M58" s="15"/>
      <c r="N58" s="16"/>
    </row>
    <row r="59" spans="1:15" ht="15.6" x14ac:dyDescent="0.3">
      <c r="C59" s="36"/>
      <c r="D59" s="37"/>
      <c r="E59" s="36"/>
      <c r="F59" s="37"/>
      <c r="G59" s="36"/>
      <c r="H59" s="16"/>
      <c r="I59" s="36" t="s">
        <v>18</v>
      </c>
      <c r="J59" s="37">
        <f>SUBTOTAL(109,tbl_DEPENSES[Montant])*(1+$J$47)</f>
        <v>1233</v>
      </c>
      <c r="K59" s="36"/>
      <c r="L59" s="36"/>
      <c r="M59" s="36"/>
      <c r="N59" s="16"/>
    </row>
    <row r="60" spans="1:15" x14ac:dyDescent="0.3">
      <c r="E60" s="18" t="s">
        <v>48</v>
      </c>
      <c r="F60" s="30">
        <f>tbl_DEPENSES[[#Totals],[Montant]]+tbl_ENTREES[[#Totals],[Montant]]</f>
        <v>2818</v>
      </c>
    </row>
    <row r="61" spans="1:15" x14ac:dyDescent="0.3">
      <c r="E61" s="18" t="s">
        <v>14</v>
      </c>
      <c r="F61" s="23">
        <f>tbl_ENTREES[[#Totals],[Montant]]/F60</f>
        <v>0.56245564229950318</v>
      </c>
    </row>
    <row r="62" spans="1:15" x14ac:dyDescent="0.3">
      <c r="E62" s="18" t="s">
        <v>47</v>
      </c>
      <c r="F62" s="23">
        <f>tbl_DEPENSES[[#Totals],[Montant]]/F60</f>
        <v>0.43754435770049682</v>
      </c>
    </row>
  </sheetData>
  <sheetProtection sheet="1" objects="1" scenarios="1" formatRows="0" selectLockedCells="1"/>
  <conditionalFormatting sqref="J47">
    <cfRule type="containsBlanks" dxfId="6" priority="2">
      <formula>LEN(TRIM(J47))=0</formula>
    </cfRule>
  </conditionalFormatting>
  <dataValidations count="1">
    <dataValidation type="list" allowBlank="1" showInputMessage="1" showErrorMessage="1" sqref="G50:G55 M50:M58" xr:uid="{858C1476-1706-45F8-B2DC-0F9023F972B8}">
      <formula1>INDIRECT("tbl_LISTE_Mois[Mois]")</formula1>
    </dataValidation>
  </dataValidations>
  <pageMargins left="0.7" right="0.7" top="0.75" bottom="0.75" header="0.3" footer="0.3"/>
  <drawing r:id="rId1"/>
  <tableParts count="2">
    <tablePart r:id="rId2"/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43D2AA60-48E3-4585-90EF-D3F8B8CA7A6F}">
            <xm:f>Paramètres!$G$4</xm:f>
            <x14:dxf>
              <fill>
                <patternFill>
                  <bgColor rgb="FF00B0F0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C35:N35</xm:sqref>
        </x14:conditionalFormatting>
        <x14:conditionalFormatting xmlns:xm="http://schemas.microsoft.com/office/excel/2006/main">
          <x14:cfRule type="cellIs" priority="1" operator="equal" id="{C396540B-B71A-439E-B389-821AA70A2BB9}">
            <xm:f>Paramètres!$G$4</xm:f>
            <x14:dxf>
              <fill>
                <patternFill>
                  <bgColor rgb="FF00B0F0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C41:N41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B3975B-8017-4360-8532-AEE06F595465}">
          <x14:formula1>
            <xm:f>_xlfn.ANCHORARRAY(Listes!$E$3)</xm:f>
          </x14:formula1>
          <xm:sqref>J47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3A76-7CE4-426F-8594-A78595C7D764}">
  <sheetPr>
    <tabColor rgb="FF7030A0"/>
  </sheetPr>
  <dimension ref="C3:H5"/>
  <sheetViews>
    <sheetView showGridLines="0" showRowColHeaders="0" zoomScale="140" zoomScaleNormal="140" workbookViewId="0">
      <selection activeCell="C5" sqref="C5"/>
    </sheetView>
  </sheetViews>
  <sheetFormatPr baseColWidth="10" defaultRowHeight="14.4" x14ac:dyDescent="0.3"/>
  <cols>
    <col min="3" max="3" width="23.109375" bestFit="1" customWidth="1"/>
    <col min="6" max="6" width="13.33203125" hidden="1" customWidth="1"/>
    <col min="7" max="7" width="23.5546875" hidden="1" customWidth="1"/>
  </cols>
  <sheetData>
    <row r="3" spans="3:8" ht="43.2" x14ac:dyDescent="0.3">
      <c r="C3" s="27" t="s">
        <v>21</v>
      </c>
    </row>
    <row r="4" spans="3:8" ht="49.95" customHeight="1" x14ac:dyDescent="0.3">
      <c r="C4" s="28" t="s">
        <v>45</v>
      </c>
      <c r="F4" s="29" t="s">
        <v>46</v>
      </c>
      <c r="G4" s="54" t="str">
        <f ca="1">_xlfn.XLOOKUP(MONTH((TODAY())),tbl_LISTE_Mois[Num Mois],tbl_LISTE_Mois[Mois]) &amp; " " &amp; YEAR(TODAY())</f>
        <v>Mai 2025</v>
      </c>
      <c r="H4" s="31">
        <f ca="1">MONTH(TODAY())</f>
        <v>5</v>
      </c>
    </row>
    <row r="5" spans="3:8" ht="25.2" customHeight="1" x14ac:dyDescent="0.3">
      <c r="C5" s="32"/>
    </row>
  </sheetData>
  <sheetProtection sheet="1" objects="1" scenarios="1" selectLockedCells="1"/>
  <conditionalFormatting sqref="C5">
    <cfRule type="containsBlanks" dxfId="5" priority="1">
      <formula>LEN(TRIM(C5))=0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B064-D2A7-452E-9CAA-9AC7E7171E2D}">
  <sheetPr>
    <tabColor rgb="FFC00000"/>
  </sheetPr>
  <dimension ref="B2:E14"/>
  <sheetViews>
    <sheetView showGridLines="0" showRowColHeaders="0" workbookViewId="0">
      <selection activeCell="B2" sqref="B2"/>
    </sheetView>
  </sheetViews>
  <sheetFormatPr baseColWidth="10" defaultRowHeight="14.4" x14ac:dyDescent="0.3"/>
  <sheetData>
    <row r="2" spans="2:5" ht="30" customHeight="1" x14ac:dyDescent="0.3">
      <c r="B2" s="17" t="s">
        <v>44</v>
      </c>
      <c r="C2" s="17" t="s">
        <v>17</v>
      </c>
      <c r="E2" s="21" t="s">
        <v>43</v>
      </c>
    </row>
    <row r="3" spans="2:5" x14ac:dyDescent="0.3">
      <c r="B3" s="17">
        <v>1</v>
      </c>
      <c r="C3" s="17" t="s">
        <v>1</v>
      </c>
      <c r="E3" s="33" cm="1">
        <f t="array" ref="E3:E13">_xlfn.SEQUENCE(11,,0,0.05)</f>
        <v>0</v>
      </c>
    </row>
    <row r="4" spans="2:5" x14ac:dyDescent="0.3">
      <c r="B4" s="17">
        <v>2</v>
      </c>
      <c r="C4" s="17" t="s">
        <v>2</v>
      </c>
      <c r="E4" s="22">
        <v>0.05</v>
      </c>
    </row>
    <row r="5" spans="2:5" x14ac:dyDescent="0.3">
      <c r="B5" s="17">
        <v>3</v>
      </c>
      <c r="C5" s="17" t="s">
        <v>3</v>
      </c>
      <c r="E5" s="22">
        <v>0.1</v>
      </c>
    </row>
    <row r="6" spans="2:5" x14ac:dyDescent="0.3">
      <c r="B6" s="17">
        <v>4</v>
      </c>
      <c r="C6" s="17" t="s">
        <v>4</v>
      </c>
      <c r="E6" s="22">
        <v>0.15000000000000002</v>
      </c>
    </row>
    <row r="7" spans="2:5" x14ac:dyDescent="0.3">
      <c r="B7" s="17">
        <v>5</v>
      </c>
      <c r="C7" s="17" t="s">
        <v>5</v>
      </c>
      <c r="E7" s="22">
        <v>0.2</v>
      </c>
    </row>
    <row r="8" spans="2:5" x14ac:dyDescent="0.3">
      <c r="B8" s="17">
        <v>6</v>
      </c>
      <c r="C8" s="17" t="s">
        <v>6</v>
      </c>
      <c r="E8" s="22">
        <v>0.25</v>
      </c>
    </row>
    <row r="9" spans="2:5" x14ac:dyDescent="0.3">
      <c r="B9" s="17">
        <v>7</v>
      </c>
      <c r="C9" s="17" t="s">
        <v>7</v>
      </c>
      <c r="E9" s="22">
        <v>0.3</v>
      </c>
    </row>
    <row r="10" spans="2:5" x14ac:dyDescent="0.3">
      <c r="B10" s="17">
        <v>8</v>
      </c>
      <c r="C10" s="17" t="s">
        <v>8</v>
      </c>
      <c r="E10" s="22">
        <v>0.35</v>
      </c>
    </row>
    <row r="11" spans="2:5" x14ac:dyDescent="0.3">
      <c r="B11" s="17">
        <v>9</v>
      </c>
      <c r="C11" s="17" t="s">
        <v>9</v>
      </c>
      <c r="E11" s="22">
        <v>0.39999999999999997</v>
      </c>
    </row>
    <row r="12" spans="2:5" x14ac:dyDescent="0.3">
      <c r="B12" s="17">
        <v>10</v>
      </c>
      <c r="C12" s="17" t="s">
        <v>10</v>
      </c>
      <c r="E12" s="22">
        <v>0.44999999999999996</v>
      </c>
    </row>
    <row r="13" spans="2:5" x14ac:dyDescent="0.3">
      <c r="B13" s="17">
        <v>11</v>
      </c>
      <c r="C13" s="17" t="s">
        <v>0</v>
      </c>
      <c r="E13" s="22">
        <v>0.49999999999999994</v>
      </c>
    </row>
    <row r="14" spans="2:5" x14ac:dyDescent="0.3">
      <c r="B14" s="17">
        <v>12</v>
      </c>
      <c r="C14" s="17" t="s">
        <v>11</v>
      </c>
      <c r="E14" s="24"/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f f b 9 2 0 7 - 5 e 7 6 - 4 b 2 e - b 2 e 9 - c b b b 5 9 9 0 9 d e d "   x m l n s = " h t t p : / / s c h e m a s . m i c r o s o f t . c o m / D a t a M a s h u p " > A A A A A A I F A A B Q S w M E F A A C A A g A C 3 I H T a j v U b 2 o A A A A + Q A A A B I A H A B D b 2 5 m a W c v U G F j a 2 F n Z S 5 4 b W w g o h g A K K A U A A A A A A A A A A A A A A A A A A A A A A A A A A A A h Y / R C o I w G I V f R X b v N p W k 5 H d e B F 0 l R E F 0 O 3 T q S G d s s / l u X f R I v U J C W d 1 1 e Q 7 f B + c 8 b n f I x q 7 1 r k I b 2 a s U B Z g i T 6 i i L 6 W q U z T Y y l + i j M G O F 2 d e C 2 + C l U l G I 1 P U W H t J C H H O Y R f h X t c k p D Q g p 3 x 7 K B r R c V 8 q Y 7 k q B P p Y 5 X 8 L M T i + x r A Q x x Q v g n i F o w k B M v e Q S / V l w m k y p k B + S l g P r R 2 0 Y J X 2 N 3 s g c w T y v s G e U E s D B B Q A A g A I A A t y B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c g d N Z s D 2 U f g B A A A I B Q A A E w A c A E Z v c m 1 1 b G F z L 1 N l Y 3 R p b 2 4 x L m 0 g o h g A K K A U A A A A A A A A A A A A A A A A A A A A A A A A A A A A p V N L b t s w F N w b 0 B 0 I G Q g k Q N X H T Z y 2 g V C 4 z q d Z J D A i O 1 0 E W d D 0 c y x U I g W K r G M Y 3 v Q 2 C X o L 3 6 Q n K S l Z d W v J b Y N q o 8 f h 0 8 y 8 J 0 w O R M S M o q h 8 B y d G y 2 j l M 8 x h g t r m E I 8 T Q L 6 J Q p S A a C H 1 R E x y A g r 4 B G N 3 g B / A 0 k W f U Q F U 5 J Y 5 E y L L 3 3 k e Y T F N M f 8 M g u D M J S z 1 T N t 2 C o p T L L C v G E q q p b + 6 0 8 h 9 e a l E F x m g l E 3 i a b x + 0 t K F C 3 f I M c 2 n j K d 9 l s i U 6 q 7 c K q i c 5 d J s m w 6 6 p K J 7 6 O q L l Y O W 5 j V O Q a F C 0 w l 4 F A U 4 4 D G p o / 0 Z p g 9 1 + M p F f Z z V 4 E h m W b K o w b f a 1 x 5 F d M F x N k P W 8 c T + r W F l V 1 P f 4 g Q k R x z S L M F k / Q T b y W 9 A Q 6 A 6 J F i 7 + 3 H M N 2 3 L 9 3 u + 3 X 3 9 d v e 0 + Z J X F E O l 6 V R L U N r G P v F g r 3 r d p 2 N + / / r t p 2 z Q d Y 8 O f / U R d P / D R + f f f Q S l k e P A d 4 8 6 q l b F X 4 V b M d 2 v 3 B g F Z H X s T R y M F + V h P p + 7 j 1 A E Y c o 9 I j k H S h a E 0 S / A B S i k r L z 3 v Z R J K s L g 4 J y z N B x F p w d D F p 6 N b n R 8 j D / m p 9 r i G X 0 l 1 s 8 C c p Q p C p l v d z h Q Z y b g I + A J 8 C o 9 6 G 4 D 9 5 I k I j j B P A 8 F l 3 C / / S 8 v i W S D v g 5 o 2 R L U 4 q E G r D A q 0 z H w A t X z 1 t G L D 4 M G 9 P K 6 q b c 3 2 u V d 2 Y b 6 3 8 0 j n f w A U E s B A i 0 A F A A C A A g A C 3 I H T a j v U b 2 o A A A A + Q A A A B I A A A A A A A A A A A A A A A A A A A A A A E N v b m Z p Z y 9 Q Y W N r Y W d l L n h t b F B L A Q I t A B Q A A g A I A A t y B 0 0 P y u m r p A A A A O k A A A A T A A A A A A A A A A A A A A A A A P Q A A A B b Q 2 9 u d G V u d F 9 U e X B l c 1 0 u e G 1 s U E s B A i 0 A F A A C A A g A C 3 I H T W b A 9 l H 4 A Q A A C A U A A B M A A A A A A A A A A A A A A A A A 5 Q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6 h k A A A A A A A D I G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3 V u d C I g V m F s d W U 9 I m w x M D A i I C 8 + P E V u d H J 5 I F R 5 c G U 9 I l J l Y 2 9 2 Z X J 5 V G F y Z 2 V 0 U 2 h l Z X Q i I F Z h b H V l P S J z R m V 1 a W w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T m F 2 a W d h d G l v b i I g L z 4 8 R W 5 0 c n k g V H l w Z T 0 i U X V l c n l J R C I g V m F s d W U 9 I n N j Y T A y Y W Q x N S 0 1 Y W U 3 L T Q 2 N G Q t O T I 4 Z C 1 l N G J m M T R k N j R k Y T c i I C 8 + P E V u d H J 5 I F R 5 c G U 9 I k Z p b G x D b 2 x 1 b W 5 O Y W 1 l c y I g V m F s d W U 9 I n N b J n F 1 b 3 Q 7 I y Z x d W 9 0 O y w m c X V v d D t O Y W 1 l J n F 1 b 3 Q 7 L C Z x d W 9 0 O 1 B y a W N l J n F 1 b 3 Q 7 L C Z x d W 9 0 O 0 N o Y W 5 n Z S Z x d W 9 0 O y w m c X V v d D t N L i B D Y X A m c X V v d D s s J n F 1 b 3 Q 7 U 3 V w c G x 5 J n F 1 b 3 Q 7 L C Z x d W 9 0 O 1 Z v b H V t Z S Z x d W 9 0 O y w m c X V v d D t Q c m l j Z S B H c m F w a C A o N 2 Q p J n F 1 b 3 Q 7 L C Z x d W 9 0 O 0 N v b H V t b j E m c X V v d D t d I i A v P j x F b n R y e S B U e X B l P S J G a W x s R X J y b 3 J D b 3 V u d C I g V m F s d W U 9 I m w w I i A v P j x F b n R y e S B U e X B l P S J G a W x s Q 2 9 s d W 1 u V H l w Z X M i I F Z h b H V l P S J z Q X d Z R 0 J n W U d C Z 1 l H I i A v P j x F b n R y e S B U e X B l P S J G a W x s R X J y b 3 J D b 2 R l I i B W Y W x 1 Z T 0 i c 1 V u a 2 5 v d 2 4 i I C 8 + P E V u d H J 5 I F R 5 c G U 9 I k Z p b G x M Y X N 0 V X B k Y X R l Z C I g V m F s d W U 9 I m Q y M D E 4 L T A 4 L T A 3 V D E y O j E 2 O j I y L j A x N z Q 5 M z Z a I i A v P j x F b n R y e S B U e X B l P S J G a W x s U 3 R h d H V z I i B W Y W x 1 Z T 0 i c 0 N v b X B s Z X R l I i A v P j x F b n R y e S B U e X B l P S J G a W x s V G F y Z 2 V 0 I i B W Y W x 1 Z T 0 i c 1 R h Y m x l X z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V H l w Z S B t b 2 R p Z m n D q S 5 7 I y w w f S Z x d W 9 0 O y w m c X V v d D t T Z W N 0 a W 9 u M S 9 U Y W J s Z S A w L 1 R 5 c G U g b W 9 k a W Z p w 6 k u e 0 5 h b W U s M X 0 m c X V v d D s s J n F 1 b 3 Q 7 U 2 V j d G l v b j E v V G F i b G U g M C 9 W Y W x l d X I g c m V t c G x h Y 8 O p Z T I u e 1 B y a W N l L D J 9 J n F 1 b 3 Q 7 L C Z x d W 9 0 O 1 N l Y 3 R p b 2 4 x L 1 R h Y m x l I D A v V H l w Z S B t b 2 R p Z m n D q S 5 7 Q 2 h h b m d l L D N 9 J n F 1 b 3 Q 7 L C Z x d W 9 0 O 1 N l Y 3 R p b 2 4 x L 1 R h Y m x l I D A v V H l w Z S B t b 2 R p Z m n D q S 5 7 T S 4 g Q 2 F w L D R 9 J n F 1 b 3 Q 7 L C Z x d W 9 0 O 1 N l Y 3 R p b 2 4 x L 1 R h Y m x l I D A v V H l w Z S B t b 2 R p Z m n D q S 5 7 U 3 V w c G x 5 L D V 9 J n F 1 b 3 Q 7 L C Z x d W 9 0 O 1 N l Y 3 R p b 2 4 x L 1 R h Y m x l I D A v V H l w Z S B t b 2 R p Z m n D q S 5 7 V m 9 s d W 1 l L D Z 9 J n F 1 b 3 Q 7 L C Z x d W 9 0 O 1 N l Y 3 R p b 2 4 x L 1 R h Y m x l I D A v V H l w Z S B t b 2 R p Z m n D q S 5 7 U H J p Y 2 U g R 3 J h c G g g K D d k K S w 3 f S Z x d W 9 0 O y w m c X V v d D t T Z W N 0 a W 9 u M S 9 U Y W J s Z S A w L 0 R h d G E w L n s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g M C 9 U e X B l I G 1 v Z G l m a c O p L n s j L D B 9 J n F 1 b 3 Q 7 L C Z x d W 9 0 O 1 N l Y 3 R p b 2 4 x L 1 R h Y m x l I D A v V H l w Z S B t b 2 R p Z m n D q S 5 7 T m F t Z S w x f S Z x d W 9 0 O y w m c X V v d D t T Z W N 0 a W 9 u M S 9 U Y W J s Z S A w L 1 Z h b G V 1 c i B y Z W 1 w b G F j w 6 l l M i 5 7 U H J p Y 2 U s M n 0 m c X V v d D s s J n F 1 b 3 Q 7 U 2 V j d G l v b j E v V G F i b G U g M C 9 U e X B l I G 1 v Z G l m a c O p L n t D a G F u Z 2 U s M 3 0 m c X V v d D s s J n F 1 b 3 Q 7 U 2 V j d G l v b j E v V G F i b G U g M C 9 U e X B l I G 1 v Z G l m a c O p L n t N L i B D Y X A s N H 0 m c X V v d D s s J n F 1 b 3 Q 7 U 2 V j d G l v b j E v V G F i b G U g M C 9 U e X B l I G 1 v Z G l m a c O p L n t T d X B w b H k s N X 0 m c X V v d D s s J n F 1 b 3 Q 7 U 2 V j d G l v b j E v V G F i b G U g M C 9 U e X B l I G 1 v Z G l m a c O p L n t W b 2 x 1 b W U s N n 0 m c X V v d D s s J n F 1 b 3 Q 7 U 2 V j d G l v b j E v V G F i b G U g M C 9 U e X B l I G 1 v Z G l m a c O p L n t Q c m l j Z S B H c m F w a C A o N 2 Q p L D d 9 J n F 1 b 3 Q 7 L C Z x d W 9 0 O 1 N l Y 3 R p b 2 4 x L 1 R h Y m x l I D A v R G F 0 Y T A u e y w 4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U y M C g y K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V V N E J n F 1 b 3 Q 7 L C Z x d W 9 0 O 0 V V U i Z x d W 9 0 O y w m c X V v d D t H Q l A m c X V v d D s s J n F 1 b 3 Q 7 S U 5 S J n F 1 b 3 Q 7 L C Z x d W 9 0 O 0 F V R C Z x d W 9 0 O 1 0 i I C 8 + P E V u d H J 5 I F R 5 c G U 9 I k Z p b G x M Y X N 0 V X B k Y X R l Z C I g V m F s d W U 9 I m Q y M D E 4 L T A 4 L T A 3 V D E y O j E 2 O j I z L j A 1 M D Y w O T l a I i A v P j x F b n R y e S B U e X B l P S J G a W x s R X J y b 3 J D b 3 V u d C I g V m F s d W U 9 I m w 1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l J l Y 2 9 2 Z X J 5 V G F y Z 2 V 0 U 2 h l Z X Q i I F Z h b H V l P S J z R m V 1 a W w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z J m Z W F i N D Z l L W R j O W I t N D E 5 M S 1 h Z j U 0 L T A 5 O T Q 2 O W J l M G Z k O C I g L z 4 8 R W 5 0 c n k g V H l w Z T 0 i R m l s b E N v b H V t b l R 5 c G V z I i B W Y W x 1 Z T 0 i c 0 J n V U Z C U V V G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V G F y Z 2 V 0 I i B W Y W x 1 Z T 0 i c 1 R h Y m x l X z B f X z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A o M i k v V H l w Z S B t b 2 R p Z m n D q S 5 7 Q 2 9 s d W 1 u M S w w f S Z x d W 9 0 O y w m c X V v d D t T Z W N 0 a W 9 u M S 9 U Y W J s Z S A w I C g y K S 9 U e X B l I G 1 v Z G l m a c O p L n t V U 0 Q s M X 0 m c X V v d D s s J n F 1 b 3 Q 7 U 2 V j d G l v b j E v V G F i b G U g M C A o M i k v V H l w Z S B t b 2 R p Z m n D q S 5 7 R V V S L D J 9 J n F 1 b 3 Q 7 L C Z x d W 9 0 O 1 N l Y 3 R p b 2 4 x L 1 R h Y m x l I D A g K D I p L 1 R 5 c G U g b W 9 k a W Z p w 6 k u e 0 d C U C w z f S Z x d W 9 0 O y w m c X V v d D t T Z W N 0 a W 9 u M S 9 U Y W J s Z S A w I C g y K S 9 U e X B l I G 1 v Z G l m a c O p L n t J T l I s N H 0 m c X V v d D s s J n F 1 b 3 Q 7 U 2 V j d G l v b j E v V G F i b G U g M C A o M i k v V H l w Z S B t b 2 R p Z m n D q S 5 7 Q V V E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I D A g K D I p L 1 R 5 c G U g b W 9 k a W Z p w 6 k u e 0 N v b H V t b j E s M H 0 m c X V v d D s s J n F 1 b 3 Q 7 U 2 V j d G l v b j E v V G F i b G U g M C A o M i k v V H l w Z S B t b 2 R p Z m n D q S 5 7 V V N E L D F 9 J n F 1 b 3 Q 7 L C Z x d W 9 0 O 1 N l Y 3 R p b 2 4 x L 1 R h Y m x l I D A g K D I p L 1 R 5 c G U g b W 9 k a W Z p w 6 k u e 0 V V U i w y f S Z x d W 9 0 O y w m c X V v d D t T Z W N 0 a W 9 u M S 9 U Y W J s Z S A w I C g y K S 9 U e X B l I G 1 v Z G l m a c O p L n t H Q l A s M 3 0 m c X V v d D s s J n F 1 b 3 Q 7 U 2 V j d G l v b j E v V G F i b G U g M C A o M i k v V H l w Z S B t b 2 R p Z m n D q S 5 7 S U 5 S L D R 9 J n F 1 b 3 Q 7 L C Z x d W 9 0 O 1 N l Y 3 R p b 2 4 x L 1 R h Y m x l I D A g K D I p L 1 R 5 c G U g b W 9 k a W Z p w 6 k u e 0 F V R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U y M C g y K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U y M C g y K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J T I w K D I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+ V a m m 0 X e U i B u 7 r D m + I w x Q A A A A A C A A A A A A A Q Z g A A A A E A A C A A A A D u + p w e k o 7 z / q S 6 R O + p c U 7 6 Z v R m Z s j o 0 + u y W t T j l J x J A Q A A A A A O g A A A A A I A A C A A A A B O z y 7 Q s x s S S I T Z b Q y L I 4 L G 7 D q A c x 7 f y D P X S 4 4 w B n O n q V A A A A D R 8 / + w Y 3 c h N Z C F W x Y I n 6 e t O Y w 8 6 H / P O C o r 0 o m o 3 X 5 / B c / G 3 t 1 q 0 P W p f Y G 2 P b n 1 A 6 j Z C v R B o c g e n L v m R Z 1 m Q k r x q B S x Q Y t B J J 2 U G J p Y v r g O c E A A A A B 3 o Q / 0 U A H 0 Q e x r p B K k P + 3 S Z 7 4 b I m 5 d l z j + u 7 t 9 5 X 9 p T j N L w J j q b 1 4 O 4 7 c / M B 1 I 9 j H T R q P H B A K P P V 0 6 6 2 Z K M o V j < / D a t a M a s h u p > 
</file>

<file path=customXml/itemProps1.xml><?xml version="1.0" encoding="utf-8"?>
<ds:datastoreItem xmlns:ds="http://schemas.openxmlformats.org/officeDocument/2006/customXml" ds:itemID="{4A572F87-BA50-4B8B-913F-2CA9725617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Suivi Budget</vt:lpstr>
      <vt:lpstr>Paramètres</vt:lpstr>
      <vt:lpstr>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Fauconnier</dc:creator>
  <cp:keywords/>
  <dc:description/>
  <cp:lastModifiedBy>Nathan Fauconnier</cp:lastModifiedBy>
  <cp:revision/>
  <dcterms:created xsi:type="dcterms:W3CDTF">2018-08-07T12:14:51Z</dcterms:created>
  <dcterms:modified xsi:type="dcterms:W3CDTF">2025-05-30T13:16:29Z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c55952-1fc0-4bcb-977a-64773f1984fe_Enabled">
    <vt:lpwstr>true</vt:lpwstr>
  </property>
  <property fmtid="{D5CDD505-2E9C-101B-9397-08002B2CF9AE}" pid="3" name="MSIP_Label_0fc55952-1fc0-4bcb-977a-64773f1984fe_SetDate">
    <vt:lpwstr>2022-11-22T00:49:16Z</vt:lpwstr>
  </property>
  <property fmtid="{D5CDD505-2E9C-101B-9397-08002B2CF9AE}" pid="4" name="MSIP_Label_0fc55952-1fc0-4bcb-977a-64773f1984fe_Method">
    <vt:lpwstr>Standard</vt:lpwstr>
  </property>
  <property fmtid="{D5CDD505-2E9C-101B-9397-08002B2CF9AE}" pid="5" name="MSIP_Label_0fc55952-1fc0-4bcb-977a-64773f1984fe_Name">
    <vt:lpwstr>0fc55952-1fc0-4bcb-977a-64773f1984fe</vt:lpwstr>
  </property>
  <property fmtid="{D5CDD505-2E9C-101B-9397-08002B2CF9AE}" pid="6" name="MSIP_Label_0fc55952-1fc0-4bcb-977a-64773f1984fe_SiteId">
    <vt:lpwstr>081c4a9c-ea86-468c-9b4c-30d99d63df76</vt:lpwstr>
  </property>
  <property fmtid="{D5CDD505-2E9C-101B-9397-08002B2CF9AE}" pid="7" name="MSIP_Label_0fc55952-1fc0-4bcb-977a-64773f1984fe_ActionId">
    <vt:lpwstr>2a60cd1a-8749-4868-b4d9-d96f326f3f63</vt:lpwstr>
  </property>
  <property fmtid="{D5CDD505-2E9C-101B-9397-08002B2CF9AE}" pid="8" name="MSIP_Label_0fc55952-1fc0-4bcb-977a-64773f1984fe_ContentBits">
    <vt:lpwstr>2</vt:lpwstr>
  </property>
</Properties>
</file>