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15_Suivi Projets/"/>
    </mc:Choice>
  </mc:AlternateContent>
  <xr:revisionPtr revIDLastSave="27" documentId="8_{28361116-97FE-45E7-888D-6F0CC16D8D14}" xr6:coauthVersionLast="47" xr6:coauthVersionMax="47" xr10:uidLastSave="{5B1FB90B-0D34-43BC-A23A-32B79B8D34B8}"/>
  <bookViews>
    <workbookView xWindow="-108" yWindow="-108" windowWidth="23256" windowHeight="12456" xr2:uid="{D3125419-C4DB-43D4-8D30-5D417572677D}"/>
  </bookViews>
  <sheets>
    <sheet name="Suivi Projet" sheetId="1" r:id="rId1"/>
  </sheets>
  <definedNames>
    <definedName name="rng_1">'Suivi Projet'!$E$4:$I$4</definedName>
    <definedName name="rng_2">'Suivi Projet'!$E$7:$I$7</definedName>
    <definedName name="rng_3">'Suivi Projet'!$E$10:$I$10</definedName>
    <definedName name="rng_4">'Suivi Projet'!$E$18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12" i="1"/>
  <c r="F17" i="1"/>
  <c r="B17" i="1"/>
  <c r="P23" i="1"/>
  <c r="O23" i="1"/>
  <c r="N24" i="1"/>
  <c r="M24" i="1"/>
  <c r="L24" i="1"/>
  <c r="P21" i="1"/>
  <c r="O21" i="1"/>
  <c r="N20" i="1"/>
  <c r="M21" i="1"/>
  <c r="P19" i="1"/>
  <c r="P22" i="1"/>
  <c r="P25" i="1"/>
  <c r="P26" i="1"/>
  <c r="P27" i="1"/>
  <c r="P28" i="1"/>
  <c r="P29" i="1"/>
  <c r="P30" i="1"/>
  <c r="P31" i="1"/>
  <c r="P32" i="1"/>
  <c r="O19" i="1"/>
  <c r="O22" i="1"/>
  <c r="O25" i="1"/>
  <c r="O26" i="1"/>
  <c r="O27" i="1"/>
  <c r="O28" i="1"/>
  <c r="O29" i="1"/>
  <c r="O30" i="1"/>
  <c r="O31" i="1"/>
  <c r="O32" i="1"/>
  <c r="N19" i="1"/>
  <c r="N22" i="1"/>
  <c r="N25" i="1"/>
  <c r="N26" i="1"/>
  <c r="N27" i="1"/>
  <c r="N28" i="1"/>
  <c r="N29" i="1"/>
  <c r="N30" i="1"/>
  <c r="N31" i="1"/>
  <c r="N32" i="1"/>
  <c r="M19" i="1"/>
  <c r="M22" i="1"/>
  <c r="M25" i="1"/>
  <c r="M26" i="1"/>
  <c r="M27" i="1"/>
  <c r="M28" i="1"/>
  <c r="M29" i="1"/>
  <c r="M30" i="1"/>
  <c r="M31" i="1"/>
  <c r="M32" i="1"/>
  <c r="L18" i="1"/>
  <c r="L19" i="1"/>
  <c r="L22" i="1"/>
  <c r="L25" i="1"/>
  <c r="L26" i="1"/>
  <c r="L27" i="1"/>
  <c r="L28" i="1"/>
  <c r="L29" i="1"/>
  <c r="L30" i="1"/>
  <c r="L31" i="1"/>
  <c r="L32" i="1"/>
  <c r="M17" i="1" l="1"/>
  <c r="M18" i="1"/>
  <c r="T16" i="1"/>
  <c r="N18" i="1"/>
  <c r="M4" i="1"/>
  <c r="Q9" i="1"/>
  <c r="L3" i="1"/>
  <c r="L4" i="1"/>
  <c r="N4" i="1"/>
  <c r="M3" i="1"/>
  <c r="L13" i="1"/>
  <c r="E17" i="1"/>
  <c r="M16" i="1"/>
  <c r="L7" i="1"/>
  <c r="M13" i="1"/>
  <c r="L6" i="1"/>
  <c r="P24" i="1"/>
  <c r="N23" i="1"/>
  <c r="M23" i="1"/>
  <c r="O24" i="1"/>
  <c r="L23" i="1"/>
  <c r="M20" i="1"/>
  <c r="L20" i="1"/>
  <c r="N21" i="1"/>
  <c r="O20" i="1"/>
  <c r="P20" i="1"/>
  <c r="L15" i="1"/>
  <c r="M15" i="1"/>
  <c r="L9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S16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R13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Q4" i="1"/>
  <c r="Q7" i="1"/>
  <c r="Q10" i="1"/>
  <c r="Q13" i="1"/>
  <c r="Q16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AF3" i="1"/>
  <c r="AK3" i="1" s="1"/>
  <c r="AE3" i="1"/>
  <c r="AJ3" i="1" s="1"/>
  <c r="AD3" i="1"/>
  <c r="AI3" i="1" s="1"/>
  <c r="AC3" i="1"/>
  <c r="AH3" i="1" s="1"/>
  <c r="AB3" i="1"/>
  <c r="AG3" i="1" s="1"/>
  <c r="AF19" i="1"/>
  <c r="AK19" i="1" s="1"/>
  <c r="AE19" i="1"/>
  <c r="AJ19" i="1" s="1"/>
  <c r="AD19" i="1"/>
  <c r="AI19" i="1" s="1"/>
  <c r="AC19" i="1"/>
  <c r="AH19" i="1" s="1"/>
  <c r="AB19" i="1"/>
  <c r="AG19" i="1" s="1"/>
  <c r="B32" i="1"/>
  <c r="B30" i="1"/>
  <c r="B29" i="1"/>
  <c r="B27" i="1"/>
  <c r="B26" i="1"/>
  <c r="B24" i="1"/>
  <c r="B23" i="1"/>
  <c r="B21" i="1"/>
  <c r="B20" i="1"/>
  <c r="B18" i="1"/>
  <c r="B15" i="1"/>
  <c r="B14" i="1"/>
  <c r="B12" i="1"/>
  <c r="B11" i="1"/>
  <c r="B9" i="1"/>
  <c r="B8" i="1"/>
  <c r="B6" i="1"/>
  <c r="B5" i="1"/>
  <c r="B3" i="1"/>
  <c r="J32" i="1"/>
  <c r="K32" i="1" s="1"/>
  <c r="J30" i="1"/>
  <c r="K30" i="1" s="1"/>
  <c r="J27" i="1"/>
  <c r="K27" i="1" s="1"/>
  <c r="J28" i="1"/>
  <c r="K28" i="1" s="1"/>
  <c r="J25" i="1"/>
  <c r="K25" i="1" s="1"/>
  <c r="J26" i="1"/>
  <c r="K26" i="1" s="1"/>
  <c r="J22" i="1"/>
  <c r="K22" i="1" s="1"/>
  <c r="J23" i="1"/>
  <c r="K23" i="1" s="1"/>
  <c r="J19" i="1"/>
  <c r="K19" i="1" s="1"/>
  <c r="J20" i="1"/>
  <c r="K20" i="1" s="1"/>
  <c r="J16" i="1"/>
  <c r="K16" i="1" s="1"/>
  <c r="J13" i="1"/>
  <c r="K13" i="1" s="1"/>
  <c r="J10" i="1"/>
  <c r="K10" i="1" s="1"/>
  <c r="J7" i="1"/>
  <c r="K7" i="1" s="1"/>
  <c r="J21" i="1"/>
  <c r="K21" i="1" s="1"/>
  <c r="J24" i="1"/>
  <c r="K24" i="1" s="1"/>
  <c r="J29" i="1"/>
  <c r="K29" i="1" s="1"/>
  <c r="J31" i="1"/>
  <c r="K31" i="1" s="1"/>
  <c r="J4" i="1"/>
  <c r="K4" i="1" s="1"/>
  <c r="T18" i="1" l="1"/>
  <c r="O18" i="1"/>
  <c r="R5" i="1"/>
  <c r="R3" i="1"/>
  <c r="M11" i="1"/>
  <c r="L11" i="1"/>
  <c r="L10" i="1"/>
  <c r="Q11" i="1"/>
  <c r="Q3" i="1"/>
  <c r="L5" i="1"/>
  <c r="S5" i="1"/>
  <c r="S3" i="1"/>
  <c r="Q5" i="1"/>
  <c r="N3" i="1"/>
  <c r="Q12" i="1"/>
  <c r="R14" i="1"/>
  <c r="Q8" i="1"/>
  <c r="L16" i="1"/>
  <c r="L17" i="1"/>
  <c r="Q15" i="1"/>
  <c r="Q17" i="1"/>
  <c r="Q14" i="1"/>
  <c r="L14" i="1"/>
  <c r="S13" i="1"/>
  <c r="G17" i="1"/>
  <c r="M14" i="1"/>
  <c r="S7" i="1"/>
  <c r="Q6" i="1"/>
  <c r="R4" i="1"/>
  <c r="R6" i="1"/>
  <c r="L8" i="1"/>
  <c r="M6" i="1"/>
  <c r="M5" i="1"/>
  <c r="H17" i="1"/>
  <c r="N15" i="1"/>
  <c r="R12" i="1"/>
  <c r="R10" i="1"/>
  <c r="M12" i="1"/>
  <c r="N14" i="1"/>
  <c r="R7" i="1"/>
  <c r="M9" i="1"/>
  <c r="P18" i="1" l="1"/>
  <c r="U16" i="1"/>
  <c r="U18" i="1"/>
  <c r="J18" i="1"/>
  <c r="K18" i="1" s="1"/>
  <c r="O4" i="1"/>
  <c r="T5" i="1"/>
  <c r="J5" i="1"/>
  <c r="K5" i="1" s="1"/>
  <c r="O3" i="1"/>
  <c r="T3" i="1"/>
  <c r="AB20" i="1"/>
  <c r="N8" i="1"/>
  <c r="Q1" i="1"/>
  <c r="AB4" i="1" s="1"/>
  <c r="N16" i="1"/>
  <c r="N17" i="1"/>
  <c r="S17" i="1"/>
  <c r="O16" i="1"/>
  <c r="O17" i="1"/>
  <c r="T17" i="1"/>
  <c r="R9" i="1"/>
  <c r="S15" i="1"/>
  <c r="N13" i="1"/>
  <c r="S14" i="1"/>
  <c r="N9" i="1"/>
  <c r="M10" i="1"/>
  <c r="R11" i="1"/>
  <c r="M8" i="1"/>
  <c r="N7" i="1"/>
  <c r="S8" i="1"/>
  <c r="M7" i="1"/>
  <c r="R8" i="1"/>
  <c r="AG20" i="1"/>
  <c r="N5" i="1"/>
  <c r="S4" i="1"/>
  <c r="N6" i="1"/>
  <c r="S6" i="1"/>
  <c r="I17" i="1"/>
  <c r="J17" i="1" s="1"/>
  <c r="K17" i="1" s="1"/>
  <c r="O15" i="1"/>
  <c r="T15" i="1"/>
  <c r="T13" i="1"/>
  <c r="N12" i="1"/>
  <c r="S12" i="1"/>
  <c r="S10" i="1"/>
  <c r="J3" i="1" l="1"/>
  <c r="K3" i="1" s="1"/>
  <c r="P4" i="1"/>
  <c r="U5" i="1"/>
  <c r="P3" i="1"/>
  <c r="U3" i="1"/>
  <c r="AG4" i="1"/>
  <c r="AH20" i="1"/>
  <c r="P16" i="1"/>
  <c r="P17" i="1"/>
  <c r="U17" i="1"/>
  <c r="U11" i="1"/>
  <c r="O13" i="1"/>
  <c r="T14" i="1"/>
  <c r="O14" i="1"/>
  <c r="N11" i="1"/>
  <c r="R1" i="1"/>
  <c r="AC4" i="1" s="1"/>
  <c r="T11" i="1"/>
  <c r="O10" i="1"/>
  <c r="T9" i="1"/>
  <c r="T7" i="1"/>
  <c r="AC20" i="1"/>
  <c r="O9" i="1"/>
  <c r="N10" i="1"/>
  <c r="S11" i="1"/>
  <c r="S9" i="1"/>
  <c r="O8" i="1"/>
  <c r="O7" i="1"/>
  <c r="T8" i="1"/>
  <c r="O6" i="1"/>
  <c r="T4" i="1"/>
  <c r="O5" i="1"/>
  <c r="T6" i="1"/>
  <c r="P15" i="1"/>
  <c r="U13" i="1"/>
  <c r="U15" i="1"/>
  <c r="J15" i="1"/>
  <c r="K15" i="1" s="1"/>
  <c r="O12" i="1"/>
  <c r="T10" i="1"/>
  <c r="O11" i="1"/>
  <c r="T12" i="1"/>
  <c r="J9" i="1" l="1"/>
  <c r="K9" i="1" s="1"/>
  <c r="U9" i="1"/>
  <c r="U7" i="1"/>
  <c r="P9" i="1"/>
  <c r="S1" i="1"/>
  <c r="AD4" i="1" s="1"/>
  <c r="P10" i="1"/>
  <c r="J11" i="1"/>
  <c r="K11" i="1" s="1"/>
  <c r="AI20" i="1"/>
  <c r="AH4" i="1"/>
  <c r="AD20" i="1"/>
  <c r="P13" i="1"/>
  <c r="U14" i="1"/>
  <c r="J14" i="1"/>
  <c r="K14" i="1" s="1"/>
  <c r="P14" i="1"/>
  <c r="P7" i="1"/>
  <c r="U8" i="1"/>
  <c r="J8" i="1"/>
  <c r="K8" i="1" s="1"/>
  <c r="P8" i="1"/>
  <c r="P6" i="1"/>
  <c r="U4" i="1"/>
  <c r="U6" i="1"/>
  <c r="P5" i="1"/>
  <c r="J6" i="1"/>
  <c r="K6" i="1" s="1"/>
  <c r="T1" i="1"/>
  <c r="AE4" i="1" s="1"/>
  <c r="AE20" i="1"/>
  <c r="P12" i="1"/>
  <c r="P11" i="1"/>
  <c r="U12" i="1"/>
  <c r="U10" i="1"/>
  <c r="Y3" i="1"/>
  <c r="J12" i="1"/>
  <c r="K12" i="1" s="1"/>
  <c r="AJ20" i="1"/>
  <c r="AI4" i="1" l="1"/>
  <c r="AJ4" i="1"/>
  <c r="W3" i="1"/>
  <c r="U1" i="1"/>
  <c r="AK4" i="1" s="1"/>
  <c r="AK20" i="1"/>
  <c r="W13" i="1" a="1"/>
  <c r="W13" i="1" s="1"/>
  <c r="AF20" i="1"/>
  <c r="AL5" i="1" l="1"/>
  <c r="AG5" i="1"/>
  <c r="AF4" i="1"/>
  <c r="AK5" i="1"/>
  <c r="AH5" i="1"/>
  <c r="AI5" i="1"/>
  <c r="AJ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<sst xmlns="http://schemas.openxmlformats.org/spreadsheetml/2006/main" count="58" uniqueCount="39">
  <si>
    <t>Jalon 1</t>
  </si>
  <si>
    <t>Jalon 2</t>
  </si>
  <si>
    <t>Jalon 3</t>
  </si>
  <si>
    <t>Jalon 4</t>
  </si>
  <si>
    <t>Jalon 5</t>
  </si>
  <si>
    <t>Progression</t>
  </si>
  <si>
    <t>Phase 1</t>
  </si>
  <si>
    <t>Phase 2</t>
  </si>
  <si>
    <t>Phase 3</t>
  </si>
  <si>
    <t>Phase 4</t>
  </si>
  <si>
    <t>Phase 5</t>
  </si>
  <si>
    <t>Phase 6</t>
  </si>
  <si>
    <t>Phase 7</t>
  </si>
  <si>
    <t>Phase 8</t>
  </si>
  <si>
    <t>Phase 9</t>
  </si>
  <si>
    <t>Phase 10</t>
  </si>
  <si>
    <t>Colonne1</t>
  </si>
  <si>
    <r>
      <t xml:space="preserve">Date </t>
    </r>
    <r>
      <rPr>
        <u/>
        <sz val="11"/>
        <color theme="1"/>
        <rFont val="Calibri"/>
        <family val="2"/>
        <scheme val="minor"/>
      </rPr>
      <t>prévisionnelle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</si>
  <si>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Date </t>
    </r>
    <r>
      <rPr>
        <u/>
        <sz val="11"/>
        <color theme="1"/>
        <rFont val="Calibri"/>
        <family val="2"/>
        <scheme val="minor"/>
      </rPr>
      <t>réelle</t>
    </r>
    <r>
      <rPr>
        <sz val="11"/>
        <color theme="1"/>
        <rFont val="Calibri"/>
        <family val="2"/>
        <scheme val="minor"/>
      </rPr>
      <t xml:space="preserve"> :</t>
    </r>
  </si>
  <si>
    <t>Calculs_Phases_terminées</t>
  </si>
  <si>
    <t>Calculs_Jalons1_Retard</t>
  </si>
  <si>
    <t>Calculs_Jalons2_Retard</t>
  </si>
  <si>
    <t>Calculs_Jalons3_Retard</t>
  </si>
  <si>
    <t>Calculs_Jalons4_Retard</t>
  </si>
  <si>
    <t>Calculs_Jalons5_Retard</t>
  </si>
  <si>
    <t>Jalons en retard</t>
  </si>
  <si>
    <t>Jalons terminés</t>
  </si>
  <si>
    <t>Phases terminées</t>
  </si>
  <si>
    <t>Temps moyen par Jalon</t>
  </si>
  <si>
    <t>Calculs_Jalon1_TempsMoyen</t>
  </si>
  <si>
    <t>Calculs_Jalon2_TempsMoyen</t>
  </si>
  <si>
    <t>Calculs_Jalon4_TempsMoyen</t>
  </si>
  <si>
    <t>Calculs_Jalon3_TempsMoyen</t>
  </si>
  <si>
    <t>Calculs_Jalon5_TempsMoyen</t>
  </si>
  <si>
    <t>FAITS MARQUANTS</t>
  </si>
  <si>
    <t>Délai d'appro ralongé en raison du facteur X</t>
  </si>
  <si>
    <t>Voir avec Patrice pour la pièce neuve</t>
  </si>
  <si>
    <t>A tester avec l'équipe concernée</t>
  </si>
  <si>
    <t>NOM DU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</si>
</sst>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\-yy;@"/>
    <numFmt numFmtId="165" formatCode=";;;"/>
    <numFmt numFmtId="166" formatCode="##0.#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53FF5B"/>
      <name val="Stencil"/>
      <family val="5"/>
    </font>
    <font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53FF5B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BC8EDE"/>
        <bgColor indexed="64"/>
      </patternFill>
    </fill>
    <fill>
      <patternFill patternType="solid">
        <fgColor rgb="FFCAA5E5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9A57CD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 style="dotted">
        <color theme="0"/>
      </right>
      <top/>
      <bottom/>
      <diagonal/>
    </border>
    <border>
      <left style="dotted">
        <color theme="0"/>
      </left>
      <right style="dotted">
        <color theme="0"/>
      </right>
      <top/>
      <bottom/>
      <diagonal/>
    </border>
    <border>
      <left style="dotted">
        <color theme="0"/>
      </left>
      <right/>
      <top/>
      <bottom/>
      <diagonal/>
    </border>
    <border>
      <left style="dotted">
        <color rgb="FF00B050"/>
      </left>
      <right style="dotted">
        <color rgb="FF00B050"/>
      </right>
      <top/>
      <bottom/>
      <diagonal/>
    </border>
    <border>
      <left style="dotted">
        <color rgb="FF00B050"/>
      </left>
      <right style="dotted">
        <color rgb="FF00B050"/>
      </right>
      <top/>
      <bottom style="dotted">
        <color rgb="FF00B050"/>
      </bottom>
      <diagonal/>
    </border>
    <border>
      <left style="dotted">
        <color rgb="FF00B050"/>
      </left>
      <right style="dotted">
        <color rgb="FF00B050"/>
      </right>
      <top style="dotted">
        <color rgb="FF00B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7030A0"/>
      </left>
      <right style="dotted">
        <color rgb="FF7030A0"/>
      </right>
      <top style="thin">
        <color indexed="64"/>
      </top>
      <bottom style="dotted">
        <color rgb="FF7030A0"/>
      </bottom>
      <diagonal/>
    </border>
    <border>
      <left style="dotted">
        <color auto="1"/>
      </left>
      <right/>
      <top/>
      <bottom/>
      <diagonal/>
    </border>
    <border>
      <left style="dotted">
        <color rgb="FFC00000"/>
      </left>
      <right style="dotted">
        <color rgb="FFC00000"/>
      </right>
      <top style="thin">
        <color indexed="64"/>
      </top>
      <bottom style="dotted">
        <color rgb="FFC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Continuous" vertical="center"/>
    </xf>
    <xf numFmtId="0" fontId="12" fillId="4" borderId="9" xfId="0" applyFont="1" applyFill="1" applyBorder="1" applyAlignment="1">
      <alignment horizontal="centerContinuous" vertical="center"/>
    </xf>
    <xf numFmtId="0" fontId="9" fillId="4" borderId="9" xfId="0" applyFont="1" applyFill="1" applyBorder="1" applyAlignment="1">
      <alignment horizontal="centerContinuous" vertical="center"/>
    </xf>
    <xf numFmtId="0" fontId="12" fillId="4" borderId="10" xfId="0" applyFont="1" applyFill="1" applyBorder="1" applyAlignment="1">
      <alignment horizontal="centerContinuous" vertical="center"/>
    </xf>
    <xf numFmtId="0" fontId="8" fillId="5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5" fillId="2" borderId="0" xfId="0" applyFont="1" applyFill="1" applyAlignment="1" applyProtection="1">
      <alignment horizontal="centerContinuous" vertical="center"/>
      <protection locked="0"/>
    </xf>
    <xf numFmtId="0" fontId="16" fillId="2" borderId="1" xfId="0" applyFont="1" applyFill="1" applyBorder="1" applyAlignment="1" applyProtection="1">
      <alignment horizontal="centerContinuous" vertical="center"/>
      <protection locked="0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11" borderId="8" xfId="0" applyFont="1" applyFill="1" applyBorder="1" applyAlignment="1">
      <alignment horizontal="centerContinuous" vertical="center"/>
    </xf>
    <xf numFmtId="0" fontId="12" fillId="11" borderId="9" xfId="0" applyFont="1" applyFill="1" applyBorder="1" applyAlignment="1">
      <alignment horizontal="centerContinuous" vertical="center"/>
    </xf>
    <xf numFmtId="0" fontId="9" fillId="11" borderId="9" xfId="0" applyFont="1" applyFill="1" applyBorder="1" applyAlignment="1">
      <alignment horizontal="centerContinuous" vertical="center"/>
    </xf>
    <xf numFmtId="0" fontId="12" fillId="11" borderId="10" xfId="0" applyFont="1" applyFill="1" applyBorder="1" applyAlignment="1">
      <alignment horizontal="centerContinuous" vertical="center"/>
    </xf>
    <xf numFmtId="0" fontId="8" fillId="12" borderId="7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8" fillId="15" borderId="7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2" borderId="7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2" borderId="10" xfId="0" applyFill="1" applyBorder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8" fillId="16" borderId="7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horizontal="center" vertical="center"/>
    </xf>
    <xf numFmtId="0" fontId="17" fillId="17" borderId="0" xfId="0" applyFont="1" applyFill="1" applyAlignment="1" applyProtection="1">
      <alignment horizontal="centerContinuous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1">
    <cellStyle name="Normal" xfId="0" builtinId="0"/>
  </cellStyles>
  <dxfs count="3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tted">
          <color rgb="FF00B050"/>
        </left>
        <right style="dotted">
          <color rgb="FF00B05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53FF5B"/>
        <name val="Stencil"/>
        <family val="5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dotted">
          <color rgb="FF00B050"/>
        </left>
        <right style="dotted">
          <color rgb="FF00B05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tted">
          <color rgb="FF00B050"/>
        </left>
        <right style="dotted">
          <color rgb="FF00B050"/>
        </right>
        <top/>
        <bottom/>
        <vertical style="dotted">
          <color rgb="FF00B050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 outline="0">
        <left style="dotted">
          <color rgb="FF00B050"/>
        </left>
        <right style="dotted">
          <color rgb="FF00B05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70C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tted">
          <color rgb="FF00B050"/>
        </left>
        <right style="dotted">
          <color rgb="FF00B050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tted">
          <color rgb="FF00B050"/>
        </left>
        <right style="dotted">
          <color rgb="FF00B050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</dxf>
    <dxf>
      <font>
        <color theme="0"/>
      </font>
    </dxf>
    <dxf>
      <font>
        <color rgb="FFC00000"/>
      </font>
      <fill>
        <patternFill>
          <bgColor rgb="FFFFAFAF"/>
        </patternFill>
      </fill>
    </dxf>
    <dxf>
      <font>
        <b/>
        <i val="0"/>
        <color rgb="FF00B050"/>
      </font>
      <border>
        <left style="dotted">
          <color rgb="FF00B050"/>
        </left>
        <right style="dotted">
          <color rgb="FF00B050"/>
        </right>
        <bottom style="dotted">
          <color rgb="FF00B050"/>
        </bottom>
        <vertical/>
        <horizontal/>
      </border>
    </dxf>
    <dxf>
      <font>
        <color theme="0"/>
      </font>
    </dxf>
    <dxf>
      <fill>
        <patternFill>
          <bgColor rgb="FFFFFF00"/>
        </patternFill>
      </fill>
    </dxf>
    <dxf>
      <font>
        <color rgb="FFC00000"/>
      </font>
    </dxf>
    <dxf>
      <font>
        <color rgb="FF00B050"/>
      </font>
    </dxf>
    <dxf>
      <font>
        <strike/>
        <color theme="0" tint="-0.34998626667073579"/>
      </font>
    </dxf>
  </dxfs>
  <tableStyles count="0" defaultTableStyle="TableStyleMedium2" defaultPivotStyle="PivotStyleLight16"/>
  <colors>
    <mruColors>
      <color rgb="FF53FF5B"/>
      <color rgb="FFFFAFAF"/>
      <color rgb="FFFF8989"/>
      <color rgb="FFFF8B8B"/>
      <color rgb="FF9A57CD"/>
      <color rgb="FFA66BD3"/>
      <color rgb="FFD6BBEB"/>
      <color rgb="FFCAA5E5"/>
      <color rgb="FFBC8EDE"/>
      <color rgb="FF934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Temps moyen par jalon</c:v>
          </c:tx>
          <c:spPr>
            <a:solidFill>
              <a:srgbClr val="A66BD3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E9E27F1-4AEF-435A-9214-DC03C5974FA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C53-4E46-A980-A939E8F5879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8D40FA3-AE49-44A0-95A9-49354974590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C53-4E46-A980-A939E8F587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617A28D-486D-4B65-A49B-6A8335811A9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C53-4E46-A980-A939E8F587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D392DCD-7B0B-4088-BA21-D6606262E91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C53-4E46-A980-A939E8F5879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053F896-172C-49C8-B22B-2B9CF627899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C53-4E46-A980-A939E8F58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'Suivi Projet'!$AG$3:$AK$3</c:f>
              <c:strCache>
                <c:ptCount val="5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  <c:pt idx="3">
                  <c:v>Jalon 4</c:v>
                </c:pt>
                <c:pt idx="4">
                  <c:v>Jalon 5</c:v>
                </c:pt>
              </c:strCache>
            </c:strRef>
          </c:cat>
          <c:val>
            <c:numRef>
              <c:f>'Suivi Projet'!$AG$4:$AK$4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'Suivi Projet'!$AB$4:$AF$4</c15:f>
                <c15:dlblRangeCache>
                  <c:ptCount val="5"/>
                  <c:pt idx="0">
                    <c:v>0 j</c:v>
                  </c:pt>
                  <c:pt idx="1">
                    <c:v>0 j</c:v>
                  </c:pt>
                  <c:pt idx="2">
                    <c:v>0 j</c:v>
                  </c:pt>
                  <c:pt idx="3">
                    <c:v>0 j</c:v>
                  </c:pt>
                  <c:pt idx="4">
                    <c:v>0 j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53-4E46-A980-A939E8F58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7"/>
        <c:overlap val="84"/>
        <c:axId val="307411887"/>
        <c:axId val="53274526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7790229610618512"/>
                  <c:y val="-6.0540592651284661E-17"/>
                </c:manualLayout>
              </c:layout>
              <c:tx>
                <c:rich>
                  <a:bodyPr/>
                  <a:lstStyle/>
                  <a:p>
                    <a:fld id="{11988413-9C67-4D0F-BC9E-9977F43E676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C53-4E46-A980-A939E8F5879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C53-4E46-A980-A939E8F587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C53-4E46-A980-A939E8F587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C53-4E46-A980-A939E8F5879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C53-4E46-A980-A939E8F58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'Suivi Projet'!$AG$5:$AK$5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'Suivi Projet'!$AL$5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06-1C53-4E46-A980-A939E8F58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411887"/>
        <c:axId val="532745263"/>
      </c:lineChart>
      <c:catAx>
        <c:axId val="307411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2745263"/>
        <c:crosses val="autoZero"/>
        <c:auto val="1"/>
        <c:lblAlgn val="ctr"/>
        <c:lblOffset val="100"/>
        <c:noMultiLvlLbl val="0"/>
      </c:catAx>
      <c:valAx>
        <c:axId val="5327452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7411887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2CD-4F9E-9EAC-24042A186B18}"/>
              </c:ext>
            </c:extLst>
          </c:dPt>
          <c:dPt>
            <c:idx val="1"/>
            <c:invertIfNegative val="0"/>
            <c:bubble3D val="0"/>
            <c:spPr>
              <a:solidFill>
                <a:srgbClr val="53FF5B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CD-4F9E-9EAC-24042A186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('Suivi Projet'!$W$2,'Suivi Projet'!$Y$2)</c:f>
              <c:strCache>
                <c:ptCount val="2"/>
                <c:pt idx="0">
                  <c:v>Phases terminées</c:v>
                </c:pt>
                <c:pt idx="1">
                  <c:v>Jalons terminés</c:v>
                </c:pt>
              </c:strCache>
            </c:strRef>
          </c:cat>
          <c:val>
            <c:numRef>
              <c:f>('Suivi Projet'!$W$3,'Suivi Projet'!$Y$3)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D-4F9E-9EAC-24042A186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5823199"/>
        <c:axId val="931046879"/>
      </c:barChart>
      <c:catAx>
        <c:axId val="225823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1046879"/>
        <c:crosses val="autoZero"/>
        <c:auto val="1"/>
        <c:lblAlgn val="ctr"/>
        <c:lblOffset val="100"/>
        <c:noMultiLvlLbl val="0"/>
      </c:catAx>
      <c:valAx>
        <c:axId val="93104687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23199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Jalons en retard</c:v>
          </c:tx>
          <c:spPr>
            <a:solidFill>
              <a:srgbClr val="FF8B8B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8B810DB-080A-493F-A7F6-606F160F29C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5BB-49AD-810A-CDAA0D602B9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DA70912-25E0-40B8-B2BA-A9FDC404767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5BB-49AD-810A-CDAA0D602B9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94AD026-97D0-493C-9E0C-5A2D48CD293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5BB-49AD-810A-CDAA0D602B9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E68D853-03ED-4C82-B52A-44301977127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5BB-49AD-810A-CDAA0D602B9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5769332-714A-4D19-95F6-A9484D734C8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5BB-49AD-810A-CDAA0D602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'Suivi Projet'!$AG$19:$AK$19</c:f>
              <c:strCache>
                <c:ptCount val="5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  <c:pt idx="3">
                  <c:v>Jalon 4</c:v>
                </c:pt>
                <c:pt idx="4">
                  <c:v>Jalon 5</c:v>
                </c:pt>
              </c:strCache>
            </c:strRef>
          </c:cat>
          <c:val>
            <c:numRef>
              <c:f>'Suivi Projet'!$AG$20:$AK$20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'Suivi Projet'!$AB$20:$AF$20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5-75BB-49AD-810A-CDAA0D60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7"/>
        <c:overlap val="84"/>
        <c:axId val="307411887"/>
        <c:axId val="532745263"/>
      </c:barChart>
      <c:catAx>
        <c:axId val="307411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2745263"/>
        <c:crosses val="autoZero"/>
        <c:auto val="1"/>
        <c:lblAlgn val="ctr"/>
        <c:lblOffset val="100"/>
        <c:noMultiLvlLbl val="0"/>
      </c:catAx>
      <c:valAx>
        <c:axId val="5327452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7411887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E7" lockText="1" noThreeD="1"/>
</file>

<file path=xl/ctrlProps/ctrlProp10.xml><?xml version="1.0" encoding="utf-8"?>
<formControlPr xmlns="http://schemas.microsoft.com/office/spreadsheetml/2009/9/main" objectType="CheckBox" fmlaLink="I13" lockText="1" noThreeD="1"/>
</file>

<file path=xl/ctrlProps/ctrlProp11.xml><?xml version="1.0" encoding="utf-8"?>
<formControlPr xmlns="http://schemas.microsoft.com/office/spreadsheetml/2009/9/main" objectType="CheckBox" fmlaLink="E19" lockText="1" noThreeD="1"/>
</file>

<file path=xl/ctrlProps/ctrlProp12.xml><?xml version="1.0" encoding="utf-8"?>
<formControlPr xmlns="http://schemas.microsoft.com/office/spreadsheetml/2009/9/main" objectType="CheckBox" fmlaLink="G19" lockText="1" noThreeD="1"/>
</file>

<file path=xl/ctrlProps/ctrlProp13.xml><?xml version="1.0" encoding="utf-8"?>
<formControlPr xmlns="http://schemas.microsoft.com/office/spreadsheetml/2009/9/main" objectType="CheckBox" fmlaLink="F19" lockText="1" noThreeD="1"/>
</file>

<file path=xl/ctrlProps/ctrlProp14.xml><?xml version="1.0" encoding="utf-8"?>
<formControlPr xmlns="http://schemas.microsoft.com/office/spreadsheetml/2009/9/main" objectType="CheckBox" fmlaLink="H19" lockText="1" noThreeD="1"/>
</file>

<file path=xl/ctrlProps/ctrlProp15.xml><?xml version="1.0" encoding="utf-8"?>
<formControlPr xmlns="http://schemas.microsoft.com/office/spreadsheetml/2009/9/main" objectType="CheckBox" fmlaLink="I19" lockText="1" noThreeD="1"/>
</file>

<file path=xl/ctrlProps/ctrlProp16.xml><?xml version="1.0" encoding="utf-8"?>
<formControlPr xmlns="http://schemas.microsoft.com/office/spreadsheetml/2009/9/main" objectType="CheckBox" fmlaLink="E25" lockText="1" noThreeD="1"/>
</file>

<file path=xl/ctrlProps/ctrlProp17.xml><?xml version="1.0" encoding="utf-8"?>
<formControlPr xmlns="http://schemas.microsoft.com/office/spreadsheetml/2009/9/main" objectType="CheckBox" fmlaLink="G25" lockText="1" noThreeD="1"/>
</file>

<file path=xl/ctrlProps/ctrlProp18.xml><?xml version="1.0" encoding="utf-8"?>
<formControlPr xmlns="http://schemas.microsoft.com/office/spreadsheetml/2009/9/main" objectType="CheckBox" fmlaLink="F25" lockText="1" noThreeD="1"/>
</file>

<file path=xl/ctrlProps/ctrlProp19.xml><?xml version="1.0" encoding="utf-8"?>
<formControlPr xmlns="http://schemas.microsoft.com/office/spreadsheetml/2009/9/main" objectType="CheckBox" fmlaLink="H25" lockText="1" noThreeD="1"/>
</file>

<file path=xl/ctrlProps/ctrlProp2.xml><?xml version="1.0" encoding="utf-8"?>
<formControlPr xmlns="http://schemas.microsoft.com/office/spreadsheetml/2009/9/main" objectType="CheckBox" fmlaLink="G7" lockText="1" noThreeD="1"/>
</file>

<file path=xl/ctrlProps/ctrlProp20.xml><?xml version="1.0" encoding="utf-8"?>
<formControlPr xmlns="http://schemas.microsoft.com/office/spreadsheetml/2009/9/main" objectType="CheckBox" fmlaLink="I25" lockText="1" noThreeD="1"/>
</file>

<file path=xl/ctrlProps/ctrlProp21.xml><?xml version="1.0" encoding="utf-8"?>
<formControlPr xmlns="http://schemas.microsoft.com/office/spreadsheetml/2009/9/main" objectType="CheckBox" fmlaLink="E31" lockText="1" noThreeD="1"/>
</file>

<file path=xl/ctrlProps/ctrlProp22.xml><?xml version="1.0" encoding="utf-8"?>
<formControlPr xmlns="http://schemas.microsoft.com/office/spreadsheetml/2009/9/main" objectType="CheckBox" fmlaLink="G31" lockText="1" noThreeD="1"/>
</file>

<file path=xl/ctrlProps/ctrlProp23.xml><?xml version="1.0" encoding="utf-8"?>
<formControlPr xmlns="http://schemas.microsoft.com/office/spreadsheetml/2009/9/main" objectType="CheckBox" fmlaLink="F31" lockText="1" noThreeD="1"/>
</file>

<file path=xl/ctrlProps/ctrlProp24.xml><?xml version="1.0" encoding="utf-8"?>
<formControlPr xmlns="http://schemas.microsoft.com/office/spreadsheetml/2009/9/main" objectType="CheckBox" fmlaLink="H31" lockText="1" noThreeD="1"/>
</file>

<file path=xl/ctrlProps/ctrlProp25.xml><?xml version="1.0" encoding="utf-8"?>
<formControlPr xmlns="http://schemas.microsoft.com/office/spreadsheetml/2009/9/main" objectType="CheckBox" fmlaLink="I31" lockText="1" noThreeD="1"/>
</file>

<file path=xl/ctrlProps/ctrlProp26.xml><?xml version="1.0" encoding="utf-8"?>
<formControlPr xmlns="http://schemas.microsoft.com/office/spreadsheetml/2009/9/main" objectType="CheckBox" fmlaLink="E10" lockText="1" noThreeD="1"/>
</file>

<file path=xl/ctrlProps/ctrlProp27.xml><?xml version="1.0" encoding="utf-8"?>
<formControlPr xmlns="http://schemas.microsoft.com/office/spreadsheetml/2009/9/main" objectType="CheckBox" fmlaLink="G10" lockText="1" noThreeD="1"/>
</file>

<file path=xl/ctrlProps/ctrlProp28.xml><?xml version="1.0" encoding="utf-8"?>
<formControlPr xmlns="http://schemas.microsoft.com/office/spreadsheetml/2009/9/main" objectType="CheckBox" fmlaLink="F10" lockText="1" noThreeD="1"/>
</file>

<file path=xl/ctrlProps/ctrlProp29.xml><?xml version="1.0" encoding="utf-8"?>
<formControlPr xmlns="http://schemas.microsoft.com/office/spreadsheetml/2009/9/main" objectType="CheckBox" fmlaLink="H10" lockText="1" noThreeD="1"/>
</file>

<file path=xl/ctrlProps/ctrlProp3.xml><?xml version="1.0" encoding="utf-8"?>
<formControlPr xmlns="http://schemas.microsoft.com/office/spreadsheetml/2009/9/main" objectType="CheckBox" fmlaLink="F7" lockText="1" noThreeD="1"/>
</file>

<file path=xl/ctrlProps/ctrlProp30.xml><?xml version="1.0" encoding="utf-8"?>
<formControlPr xmlns="http://schemas.microsoft.com/office/spreadsheetml/2009/9/main" objectType="CheckBox" fmlaLink="I10" lockText="1" noThreeD="1"/>
</file>

<file path=xl/ctrlProps/ctrlProp31.xml><?xml version="1.0" encoding="utf-8"?>
<formControlPr xmlns="http://schemas.microsoft.com/office/spreadsheetml/2009/9/main" objectType="CheckBox" fmlaLink="E16" lockText="1" noThreeD="1"/>
</file>

<file path=xl/ctrlProps/ctrlProp32.xml><?xml version="1.0" encoding="utf-8"?>
<formControlPr xmlns="http://schemas.microsoft.com/office/spreadsheetml/2009/9/main" objectType="CheckBox" fmlaLink="G16" lockText="1" noThreeD="1"/>
</file>

<file path=xl/ctrlProps/ctrlProp33.xml><?xml version="1.0" encoding="utf-8"?>
<formControlPr xmlns="http://schemas.microsoft.com/office/spreadsheetml/2009/9/main" objectType="CheckBox" fmlaLink="F16" lockText="1" noThreeD="1"/>
</file>

<file path=xl/ctrlProps/ctrlProp34.xml><?xml version="1.0" encoding="utf-8"?>
<formControlPr xmlns="http://schemas.microsoft.com/office/spreadsheetml/2009/9/main" objectType="CheckBox" fmlaLink="H16" lockText="1" noThreeD="1"/>
</file>

<file path=xl/ctrlProps/ctrlProp35.xml><?xml version="1.0" encoding="utf-8"?>
<formControlPr xmlns="http://schemas.microsoft.com/office/spreadsheetml/2009/9/main" objectType="CheckBox" fmlaLink="I16" lockText="1" noThreeD="1"/>
</file>

<file path=xl/ctrlProps/ctrlProp36.xml><?xml version="1.0" encoding="utf-8"?>
<formControlPr xmlns="http://schemas.microsoft.com/office/spreadsheetml/2009/9/main" objectType="CheckBox" fmlaLink="E22" lockText="1" noThreeD="1"/>
</file>

<file path=xl/ctrlProps/ctrlProp37.xml><?xml version="1.0" encoding="utf-8"?>
<formControlPr xmlns="http://schemas.microsoft.com/office/spreadsheetml/2009/9/main" objectType="CheckBox" fmlaLink="G22" lockText="1" noThreeD="1"/>
</file>

<file path=xl/ctrlProps/ctrlProp38.xml><?xml version="1.0" encoding="utf-8"?>
<formControlPr xmlns="http://schemas.microsoft.com/office/spreadsheetml/2009/9/main" objectType="CheckBox" fmlaLink="F22" lockText="1" noThreeD="1"/>
</file>

<file path=xl/ctrlProps/ctrlProp39.xml><?xml version="1.0" encoding="utf-8"?>
<formControlPr xmlns="http://schemas.microsoft.com/office/spreadsheetml/2009/9/main" objectType="CheckBox" fmlaLink="H22" lockText="1" noThreeD="1"/>
</file>

<file path=xl/ctrlProps/ctrlProp4.xml><?xml version="1.0" encoding="utf-8"?>
<formControlPr xmlns="http://schemas.microsoft.com/office/spreadsheetml/2009/9/main" objectType="CheckBox" fmlaLink="H7" lockText="1" noThreeD="1"/>
</file>

<file path=xl/ctrlProps/ctrlProp40.xml><?xml version="1.0" encoding="utf-8"?>
<formControlPr xmlns="http://schemas.microsoft.com/office/spreadsheetml/2009/9/main" objectType="CheckBox" fmlaLink="I22" lockText="1" noThreeD="1"/>
</file>

<file path=xl/ctrlProps/ctrlProp41.xml><?xml version="1.0" encoding="utf-8"?>
<formControlPr xmlns="http://schemas.microsoft.com/office/spreadsheetml/2009/9/main" objectType="CheckBox" fmlaLink="E28" lockText="1" noThreeD="1"/>
</file>

<file path=xl/ctrlProps/ctrlProp42.xml><?xml version="1.0" encoding="utf-8"?>
<formControlPr xmlns="http://schemas.microsoft.com/office/spreadsheetml/2009/9/main" objectType="CheckBox" fmlaLink="G28" lockText="1" noThreeD="1"/>
</file>

<file path=xl/ctrlProps/ctrlProp43.xml><?xml version="1.0" encoding="utf-8"?>
<formControlPr xmlns="http://schemas.microsoft.com/office/spreadsheetml/2009/9/main" objectType="CheckBox" fmlaLink="F28" lockText="1" noThreeD="1"/>
</file>

<file path=xl/ctrlProps/ctrlProp44.xml><?xml version="1.0" encoding="utf-8"?>
<formControlPr xmlns="http://schemas.microsoft.com/office/spreadsheetml/2009/9/main" objectType="CheckBox" fmlaLink="H28" lockText="1" noThreeD="1"/>
</file>

<file path=xl/ctrlProps/ctrlProp45.xml><?xml version="1.0" encoding="utf-8"?>
<formControlPr xmlns="http://schemas.microsoft.com/office/spreadsheetml/2009/9/main" objectType="CheckBox" fmlaLink="I28" lockText="1" noThreeD="1"/>
</file>

<file path=xl/ctrlProps/ctrlProp46.xml><?xml version="1.0" encoding="utf-8"?>
<formControlPr xmlns="http://schemas.microsoft.com/office/spreadsheetml/2009/9/main" objectType="CheckBox" fmlaLink="E4" lockText="1" noThreeD="1"/>
</file>

<file path=xl/ctrlProps/ctrlProp47.xml><?xml version="1.0" encoding="utf-8"?>
<formControlPr xmlns="http://schemas.microsoft.com/office/spreadsheetml/2009/9/main" objectType="CheckBox" fmlaLink="G4" lockText="1" noThreeD="1"/>
</file>

<file path=xl/ctrlProps/ctrlProp48.xml><?xml version="1.0" encoding="utf-8"?>
<formControlPr xmlns="http://schemas.microsoft.com/office/spreadsheetml/2009/9/main" objectType="CheckBox" fmlaLink="F4" lockText="1" noThreeD="1"/>
</file>

<file path=xl/ctrlProps/ctrlProp49.xml><?xml version="1.0" encoding="utf-8"?>
<formControlPr xmlns="http://schemas.microsoft.com/office/spreadsheetml/2009/9/main" objectType="CheckBox" fmlaLink="H4" lockText="1" noThreeD="1"/>
</file>

<file path=xl/ctrlProps/ctrlProp5.xml><?xml version="1.0" encoding="utf-8"?>
<formControlPr xmlns="http://schemas.microsoft.com/office/spreadsheetml/2009/9/main" objectType="CheckBox" fmlaLink="I7" lockText="1" noThreeD="1"/>
</file>

<file path=xl/ctrlProps/ctrlProp50.xml><?xml version="1.0" encoding="utf-8"?>
<formControlPr xmlns="http://schemas.microsoft.com/office/spreadsheetml/2009/9/main" objectType="CheckBox" fmlaLink="I4" lockText="1" noThreeD="1"/>
</file>

<file path=xl/ctrlProps/ctrlProp6.xml><?xml version="1.0" encoding="utf-8"?>
<formControlPr xmlns="http://schemas.microsoft.com/office/spreadsheetml/2009/9/main" objectType="CheckBox" fmlaLink="E13" lockText="1" noThreeD="1"/>
</file>

<file path=xl/ctrlProps/ctrlProp7.xml><?xml version="1.0" encoding="utf-8"?>
<formControlPr xmlns="http://schemas.microsoft.com/office/spreadsheetml/2009/9/main" objectType="CheckBox" fmlaLink="G13" lockText="1" noThreeD="1"/>
</file>

<file path=xl/ctrlProps/ctrlProp8.xml><?xml version="1.0" encoding="utf-8"?>
<formControlPr xmlns="http://schemas.microsoft.com/office/spreadsheetml/2009/9/main" objectType="CheckBox" fmlaLink="F13" lockText="1" noThreeD="1"/>
</file>

<file path=xl/ctrlProps/ctrlProp9.xml><?xml version="1.0" encoding="utf-8"?>
<formControlPr xmlns="http://schemas.microsoft.com/office/spreadsheetml/2009/9/main" objectType="CheckBox" fmlaLink="H13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linkedin.com/in/nathan-fauconnier-developpeur-excel-vba-freelance/" TargetMode="Externa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372035</xdr:colOff>
      <xdr:row>4</xdr:row>
      <xdr:rowOff>44825</xdr:rowOff>
    </xdr:from>
    <xdr:to>
      <xdr:col>31</xdr:col>
      <xdr:colOff>779929</xdr:colOff>
      <xdr:row>13</xdr:row>
      <xdr:rowOff>112060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18</xdr:row>
          <xdr:rowOff>7620</xdr:rowOff>
        </xdr:from>
        <xdr:to>
          <xdr:col>8</xdr:col>
          <xdr:colOff>448559</xdr:colOff>
          <xdr:row>18</xdr:row>
          <xdr:rowOff>192010</xdr:rowOff>
        </xdr:to>
        <xdr:grpSp>
          <xdr:nvGrpSpPr>
            <xdr:cNvPr id="6" name="Groupe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3070735" y="3763832"/>
              <a:ext cx="3169024" cy="184390"/>
              <a:chOff x="3795850" y="2068759"/>
              <a:chExt cx="3468191" cy="224765"/>
            </a:xfrm>
          </xdr:grpSpPr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3795850" y="2068759"/>
                <a:ext cx="243839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3" name="Check Box 79" hidden="1">
                <a:extLst>
                  <a:ext uri="{63B3BB69-23CF-44E3-9099-C40C66FF867C}">
                    <a14:compatExt spid="_x0000_s1103"/>
                  </a:ext>
                  <a:ext uri="{FF2B5EF4-FFF2-40B4-BE49-F238E27FC236}">
                    <a16:creationId xmlns:a16="http://schemas.microsoft.com/office/drawing/2014/main" id="{00000000-0008-0000-0000-00004F040000}"/>
                  </a:ext>
                </a:extLst>
              </xdr:cNvPr>
              <xdr:cNvSpPr/>
            </xdr:nvSpPr>
            <xdr:spPr bwMode="auto">
              <a:xfrm>
                <a:off x="5408023" y="2068759"/>
                <a:ext cx="243838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4" name="Check Box 80" hidden="1">
                <a:extLst>
                  <a:ext uri="{63B3BB69-23CF-44E3-9099-C40C66FF867C}">
                    <a14:compatExt spid="_x0000_s1104"/>
                  </a:ext>
                  <a:ext uri="{FF2B5EF4-FFF2-40B4-BE49-F238E27FC236}">
                    <a16:creationId xmlns:a16="http://schemas.microsoft.com/office/drawing/2014/main" id="{00000000-0008-0000-0000-000050040000}"/>
                  </a:ext>
                </a:extLst>
              </xdr:cNvPr>
              <xdr:cNvSpPr/>
            </xdr:nvSpPr>
            <xdr:spPr bwMode="auto">
              <a:xfrm>
                <a:off x="4598126" y="2068759"/>
                <a:ext cx="243838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5" name="Check Box 81" hidden="1">
                <a:extLst>
                  <a:ext uri="{63B3BB69-23CF-44E3-9099-C40C66FF867C}">
                    <a14:compatExt spid="_x0000_s1105"/>
                  </a:ext>
                  <a:ext uri="{FF2B5EF4-FFF2-40B4-BE49-F238E27FC236}">
                    <a16:creationId xmlns:a16="http://schemas.microsoft.com/office/drawing/2014/main" id="{00000000-0008-0000-0000-000051040000}"/>
                  </a:ext>
                </a:extLst>
              </xdr:cNvPr>
              <xdr:cNvSpPr/>
            </xdr:nvSpPr>
            <xdr:spPr bwMode="auto">
              <a:xfrm>
                <a:off x="6217920" y="2068759"/>
                <a:ext cx="236221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7020200" y="2068759"/>
                <a:ext cx="243841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4</xdr:col>
      <xdr:colOff>219959</xdr:colOff>
      <xdr:row>2</xdr:row>
      <xdr:rowOff>199445</xdr:rowOff>
    </xdr:from>
    <xdr:to>
      <xdr:col>8</xdr:col>
      <xdr:colOff>432786</xdr:colOff>
      <xdr:row>4</xdr:row>
      <xdr:rowOff>8435</xdr:rowOff>
    </xdr:to>
    <xdr:grpSp>
      <xdr:nvGrpSpPr>
        <xdr:cNvPr id="12" name="Grou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070735" y="656645"/>
          <a:ext cx="3153251" cy="221366"/>
          <a:chOff x="3890811" y="842175"/>
          <a:chExt cx="2889766" cy="219808"/>
        </a:xfrm>
      </xdr:grpSpPr>
      <xdr:sp macro="" textlink="">
        <xdr:nvSpPr>
          <xdr:cNvPr id="1076" name="Check Box 52" hidden="1">
            <a:extLst>
              <a:ext uri="{63B3BB69-23CF-44E3-9099-C40C66FF867C}">
                <a14:compatExt xmlns:a14="http://schemas.microsoft.com/office/drawing/2010/main" spid="_x0000_s1076"/>
              </a:ex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/>
        </xdr:nvSpPr>
        <xdr:spPr bwMode="auto">
          <a:xfrm>
            <a:off x="3890811" y="842175"/>
            <a:ext cx="214099" cy="2198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3" name="Check Box 59" hidden="1">
            <a:extLst>
              <a:ext uri="{63B3BB69-23CF-44E3-9099-C40C66FF867C}">
                <a14:compatExt xmlns:a14="http://schemas.microsoft.com/office/drawing/2010/main" spid="_x0000_s1083"/>
              </a:ex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/>
        </xdr:nvSpPr>
        <xdr:spPr bwMode="auto">
          <a:xfrm>
            <a:off x="5228644" y="843348"/>
            <a:ext cx="214099" cy="2186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4" name="Check Box 60" hidden="1">
            <a:extLst>
              <a:ext uri="{63B3BB69-23CF-44E3-9099-C40C66FF867C}">
                <a14:compatExt xmlns:a14="http://schemas.microsoft.com/office/drawing/2010/main" spid="_x0000_s1084"/>
              </a:ex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/>
        </xdr:nvSpPr>
        <xdr:spPr bwMode="auto">
          <a:xfrm>
            <a:off x="4560500" y="842175"/>
            <a:ext cx="212554" cy="2198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5" name="Check Box 61" hidden="1">
            <a:extLst>
              <a:ext uri="{63B3BB69-23CF-44E3-9099-C40C66FF867C}">
                <a14:compatExt xmlns:a14="http://schemas.microsoft.com/office/drawing/2010/main" spid="_x0000_s1085"/>
              </a:ext>
              <a:ext uri="{FF2B5EF4-FFF2-40B4-BE49-F238E27FC236}">
                <a16:creationId xmlns:a16="http://schemas.microsoft.com/office/drawing/2014/main" id="{00000000-0008-0000-0000-00003D040000}"/>
              </a:ext>
            </a:extLst>
          </xdr:cNvPr>
          <xdr:cNvSpPr/>
        </xdr:nvSpPr>
        <xdr:spPr bwMode="auto">
          <a:xfrm>
            <a:off x="5898333" y="842176"/>
            <a:ext cx="212554" cy="2198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6" name="Check Box 62" hidden="1">
            <a:extLst>
              <a:ext uri="{63B3BB69-23CF-44E3-9099-C40C66FF867C}">
                <a14:compatExt xmlns:a14="http://schemas.microsoft.com/office/drawing/2010/main" spid="_x0000_s1086"/>
              </a:ex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SpPr/>
        </xdr:nvSpPr>
        <xdr:spPr bwMode="auto">
          <a:xfrm>
            <a:off x="6566478" y="842175"/>
            <a:ext cx="214099" cy="2198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6</xdr:row>
          <xdr:rowOff>38100</xdr:rowOff>
        </xdr:from>
        <xdr:to>
          <xdr:col>8</xdr:col>
          <xdr:colOff>452664</xdr:colOff>
          <xdr:row>6</xdr:row>
          <xdr:rowOff>175260</xdr:rowOff>
        </xdr:to>
        <xdr:grpSp>
          <xdr:nvGrpSpPr>
            <xdr:cNvPr id="2" name="Groupe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070735" y="1320053"/>
              <a:ext cx="3173129" cy="137160"/>
              <a:chOff x="3970320" y="1251971"/>
              <a:chExt cx="3466238" cy="219808"/>
            </a:xfrm>
          </xdr:grpSpPr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3970320" y="1251971"/>
                <a:ext cx="243842" cy="2198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5581522" y="1253144"/>
                <a:ext cx="243840" cy="2186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4776802" y="1251971"/>
                <a:ext cx="242082" cy="2198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6388003" y="1251973"/>
                <a:ext cx="242082" cy="2198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7192718" y="1251971"/>
                <a:ext cx="243840" cy="2198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12</xdr:row>
          <xdr:rowOff>7620</xdr:rowOff>
        </xdr:from>
        <xdr:to>
          <xdr:col>8</xdr:col>
          <xdr:colOff>448559</xdr:colOff>
          <xdr:row>12</xdr:row>
          <xdr:rowOff>190500</xdr:rowOff>
        </xdr:to>
        <xdr:grpSp>
          <xdr:nvGrpSpPr>
            <xdr:cNvPr id="4" name="Groupe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3070735" y="2526702"/>
              <a:ext cx="3169024" cy="182880"/>
              <a:chOff x="3795850" y="1659456"/>
              <a:chExt cx="3468191" cy="224767"/>
            </a:xfrm>
          </xdr:grpSpPr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3795850" y="1659456"/>
                <a:ext cx="243839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5408023" y="1659456"/>
                <a:ext cx="243838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4598126" y="1659456"/>
                <a:ext cx="243838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6217920" y="1659456"/>
                <a:ext cx="236221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7020200" y="1659456"/>
                <a:ext cx="243841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24</xdr:row>
          <xdr:rowOff>30480</xdr:rowOff>
        </xdr:from>
        <xdr:to>
          <xdr:col>8</xdr:col>
          <xdr:colOff>448559</xdr:colOff>
          <xdr:row>24</xdr:row>
          <xdr:rowOff>176255</xdr:rowOff>
        </xdr:to>
        <xdr:grpSp>
          <xdr:nvGrpSpPr>
            <xdr:cNvPr id="8" name="Group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3070735" y="5023821"/>
              <a:ext cx="3169024" cy="145775"/>
              <a:chOff x="3795850" y="2478061"/>
              <a:chExt cx="3468191" cy="224768"/>
            </a:xfrm>
          </xdr:grpSpPr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3795850" y="2478061"/>
                <a:ext cx="243839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  <a:ext uri="{FF2B5EF4-FFF2-40B4-BE49-F238E27FC236}">
                    <a16:creationId xmlns:a16="http://schemas.microsoft.com/office/drawing/2014/main" id="{00000000-0008-0000-0000-000054040000}"/>
                  </a:ext>
                </a:extLst>
              </xdr:cNvPr>
              <xdr:cNvSpPr/>
            </xdr:nvSpPr>
            <xdr:spPr bwMode="auto">
              <a:xfrm>
                <a:off x="5408023" y="2478061"/>
                <a:ext cx="243838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9" name="Check Box 85" hidden="1">
                <a:extLst>
                  <a:ext uri="{63B3BB69-23CF-44E3-9099-C40C66FF867C}">
                    <a14:compatExt spid="_x0000_s1109"/>
                  </a:ext>
                  <a:ext uri="{FF2B5EF4-FFF2-40B4-BE49-F238E27FC236}">
                    <a16:creationId xmlns:a16="http://schemas.microsoft.com/office/drawing/2014/main" id="{00000000-0008-0000-0000-000055040000}"/>
                  </a:ext>
                </a:extLst>
              </xdr:cNvPr>
              <xdr:cNvSpPr/>
            </xdr:nvSpPr>
            <xdr:spPr bwMode="auto">
              <a:xfrm>
                <a:off x="4598126" y="2478061"/>
                <a:ext cx="243838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0" name="Check Box 86" hidden="1">
                <a:extLst>
                  <a:ext uri="{63B3BB69-23CF-44E3-9099-C40C66FF867C}">
                    <a14:compatExt spid="_x0000_s1110"/>
                  </a:ext>
                  <a:ext uri="{FF2B5EF4-FFF2-40B4-BE49-F238E27FC236}">
                    <a16:creationId xmlns:a16="http://schemas.microsoft.com/office/drawing/2014/main" id="{00000000-0008-0000-0000-000056040000}"/>
                  </a:ext>
                </a:extLst>
              </xdr:cNvPr>
              <xdr:cNvSpPr/>
            </xdr:nvSpPr>
            <xdr:spPr bwMode="auto">
              <a:xfrm>
                <a:off x="6217920" y="2478061"/>
                <a:ext cx="236221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1" name="Check Box 87" hidden="1">
                <a:extLst>
                  <a:ext uri="{63B3BB69-23CF-44E3-9099-C40C66FF867C}">
                    <a14:compatExt spid="_x0000_s1111"/>
                  </a:ext>
                  <a:ext uri="{FF2B5EF4-FFF2-40B4-BE49-F238E27FC236}">
                    <a16:creationId xmlns:a16="http://schemas.microsoft.com/office/drawing/2014/main" id="{00000000-0008-0000-0000-000057040000}"/>
                  </a:ext>
                </a:extLst>
              </xdr:cNvPr>
              <xdr:cNvSpPr/>
            </xdr:nvSpPr>
            <xdr:spPr bwMode="auto">
              <a:xfrm>
                <a:off x="7020200" y="2478061"/>
                <a:ext cx="243841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30</xdr:row>
          <xdr:rowOff>45720</xdr:rowOff>
        </xdr:from>
        <xdr:to>
          <xdr:col>8</xdr:col>
          <xdr:colOff>448559</xdr:colOff>
          <xdr:row>30</xdr:row>
          <xdr:rowOff>161342</xdr:rowOff>
        </xdr:to>
        <xdr:grpSp>
          <xdr:nvGrpSpPr>
            <xdr:cNvPr id="10" name="Groupe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/>
          </xdr:nvGrpSpPr>
          <xdr:grpSpPr>
            <a:xfrm>
              <a:off x="3070735" y="6276191"/>
              <a:ext cx="3169024" cy="115622"/>
              <a:chOff x="3795850" y="2887364"/>
              <a:chExt cx="3468191" cy="224765"/>
            </a:xfrm>
          </xdr:grpSpPr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3795850" y="2887364"/>
                <a:ext cx="243839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5408023" y="2887364"/>
                <a:ext cx="243838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4598126" y="2887364"/>
                <a:ext cx="243838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6217920" y="2887364"/>
                <a:ext cx="236221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7020200" y="2887364"/>
                <a:ext cx="243841" cy="2247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9</xdr:row>
          <xdr:rowOff>7620</xdr:rowOff>
        </xdr:from>
        <xdr:to>
          <xdr:col>8</xdr:col>
          <xdr:colOff>448559</xdr:colOff>
          <xdr:row>9</xdr:row>
          <xdr:rowOff>160020</xdr:rowOff>
        </xdr:to>
        <xdr:grpSp>
          <xdr:nvGrpSpPr>
            <xdr:cNvPr id="3" name="Groupe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3070735" y="1908138"/>
              <a:ext cx="3169024" cy="152400"/>
              <a:chOff x="3795850" y="1454804"/>
              <a:chExt cx="3468191" cy="224766"/>
            </a:xfrm>
          </xdr:grpSpPr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3795850" y="1454804"/>
                <a:ext cx="243839" cy="224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8" name="Check Box 94" hidden="1">
                <a:extLst>
                  <a:ext uri="{63B3BB69-23CF-44E3-9099-C40C66FF867C}">
                    <a14:compatExt spid="_x0000_s1118"/>
                  </a:ext>
                  <a:ext uri="{FF2B5EF4-FFF2-40B4-BE49-F238E27FC236}">
                    <a16:creationId xmlns:a16="http://schemas.microsoft.com/office/drawing/2014/main" id="{00000000-0008-0000-0000-00005E040000}"/>
                  </a:ext>
                </a:extLst>
              </xdr:cNvPr>
              <xdr:cNvSpPr/>
            </xdr:nvSpPr>
            <xdr:spPr bwMode="auto">
              <a:xfrm>
                <a:off x="5408023" y="1454804"/>
                <a:ext cx="243838" cy="224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9" name="Check Box 9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000-00005F040000}"/>
                  </a:ext>
                </a:extLst>
              </xdr:cNvPr>
              <xdr:cNvSpPr/>
            </xdr:nvSpPr>
            <xdr:spPr bwMode="auto">
              <a:xfrm>
                <a:off x="4598126" y="1454804"/>
                <a:ext cx="243838" cy="224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0" name="Check Box 96" hidden="1">
                <a:extLst>
                  <a:ext uri="{63B3BB69-23CF-44E3-9099-C40C66FF867C}">
                    <a14:compatExt spid="_x0000_s1120"/>
                  </a:ext>
                  <a:ext uri="{FF2B5EF4-FFF2-40B4-BE49-F238E27FC236}">
                    <a16:creationId xmlns:a16="http://schemas.microsoft.com/office/drawing/2014/main" id="{00000000-0008-0000-0000-000060040000}"/>
                  </a:ext>
                </a:extLst>
              </xdr:cNvPr>
              <xdr:cNvSpPr/>
            </xdr:nvSpPr>
            <xdr:spPr bwMode="auto">
              <a:xfrm>
                <a:off x="6217920" y="1454804"/>
                <a:ext cx="236221" cy="224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1" name="Check Box 97" hidden="1">
                <a:extLst>
                  <a:ext uri="{63B3BB69-23CF-44E3-9099-C40C66FF867C}">
                    <a14:compatExt spid="_x0000_s1121"/>
                  </a:ext>
                  <a:ext uri="{FF2B5EF4-FFF2-40B4-BE49-F238E27FC236}">
                    <a16:creationId xmlns:a16="http://schemas.microsoft.com/office/drawing/2014/main" id="{00000000-0008-0000-0000-000061040000}"/>
                  </a:ext>
                </a:extLst>
              </xdr:cNvPr>
              <xdr:cNvSpPr/>
            </xdr:nvSpPr>
            <xdr:spPr bwMode="auto">
              <a:xfrm>
                <a:off x="7020200" y="1454804"/>
                <a:ext cx="243841" cy="224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15</xdr:row>
          <xdr:rowOff>30480</xdr:rowOff>
        </xdr:from>
        <xdr:to>
          <xdr:col>8</xdr:col>
          <xdr:colOff>448559</xdr:colOff>
          <xdr:row>15</xdr:row>
          <xdr:rowOff>191021</xdr:rowOff>
        </xdr:to>
        <xdr:grpSp>
          <xdr:nvGrpSpPr>
            <xdr:cNvPr id="5" name="Groupe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3070735" y="3168127"/>
              <a:ext cx="3169024" cy="160541"/>
              <a:chOff x="3795850" y="1864107"/>
              <a:chExt cx="3468191" cy="224768"/>
            </a:xfrm>
          </xdr:grpSpPr>
          <xdr:sp macro="" textlink="">
            <xdr:nvSpPr>
              <xdr:cNvPr id="1122" name="Check Box 98" hidden="1">
                <a:extLst>
                  <a:ext uri="{63B3BB69-23CF-44E3-9099-C40C66FF867C}">
                    <a14:compatExt spid="_x0000_s1122"/>
                  </a:ext>
                  <a:ext uri="{FF2B5EF4-FFF2-40B4-BE49-F238E27FC236}">
                    <a16:creationId xmlns:a16="http://schemas.microsoft.com/office/drawing/2014/main" id="{00000000-0008-0000-0000-000062040000}"/>
                  </a:ext>
                </a:extLst>
              </xdr:cNvPr>
              <xdr:cNvSpPr/>
            </xdr:nvSpPr>
            <xdr:spPr bwMode="auto">
              <a:xfrm>
                <a:off x="3795850" y="1864107"/>
                <a:ext cx="243839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/>
            </xdr:nvSpPr>
            <xdr:spPr bwMode="auto">
              <a:xfrm>
                <a:off x="5408023" y="1864107"/>
                <a:ext cx="243838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4" name="Check Box 100" hidden="1">
                <a:extLst>
                  <a:ext uri="{63B3BB69-23CF-44E3-9099-C40C66FF867C}">
                    <a14:compatExt spid="_x0000_s1124"/>
                  </a:ext>
                  <a:ext uri="{FF2B5EF4-FFF2-40B4-BE49-F238E27FC236}">
                    <a16:creationId xmlns:a16="http://schemas.microsoft.com/office/drawing/2014/main" id="{00000000-0008-0000-0000-000064040000}"/>
                  </a:ext>
                </a:extLst>
              </xdr:cNvPr>
              <xdr:cNvSpPr/>
            </xdr:nvSpPr>
            <xdr:spPr bwMode="auto">
              <a:xfrm>
                <a:off x="4598126" y="1864107"/>
                <a:ext cx="243838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6217920" y="1864107"/>
                <a:ext cx="236221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7020200" y="1864107"/>
                <a:ext cx="243841" cy="2247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21</xdr:row>
          <xdr:rowOff>7620</xdr:rowOff>
        </xdr:from>
        <xdr:to>
          <xdr:col>8</xdr:col>
          <xdr:colOff>448559</xdr:colOff>
          <xdr:row>21</xdr:row>
          <xdr:rowOff>190500</xdr:rowOff>
        </xdr:to>
        <xdr:grpSp>
          <xdr:nvGrpSpPr>
            <xdr:cNvPr id="7" name="Groupe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070735" y="4382396"/>
              <a:ext cx="3169024" cy="182880"/>
              <a:chOff x="3795850" y="2273410"/>
              <a:chExt cx="3468191" cy="224764"/>
            </a:xfrm>
          </xdr:grpSpPr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3795850" y="2273410"/>
                <a:ext cx="243839" cy="22476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" name="Check Box 104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/>
            </xdr:nvSpPr>
            <xdr:spPr bwMode="auto">
              <a:xfrm>
                <a:off x="5408023" y="2273410"/>
                <a:ext cx="243838" cy="22476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" name="Check Box 105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4598126" y="2273410"/>
                <a:ext cx="243838" cy="22476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6217920" y="2273410"/>
                <a:ext cx="236221" cy="22476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7020200" y="2273410"/>
                <a:ext cx="243841" cy="22476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219959</xdr:colOff>
          <xdr:row>27</xdr:row>
          <xdr:rowOff>15240</xdr:rowOff>
        </xdr:from>
        <xdr:to>
          <xdr:col>8</xdr:col>
          <xdr:colOff>448559</xdr:colOff>
          <xdr:row>27</xdr:row>
          <xdr:rowOff>198636</xdr:rowOff>
        </xdr:to>
        <xdr:grpSp>
          <xdr:nvGrpSpPr>
            <xdr:cNvPr id="9" name="Groupe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3070735" y="5627146"/>
              <a:ext cx="3169024" cy="183396"/>
              <a:chOff x="3795850" y="2682713"/>
              <a:chExt cx="3468191" cy="224767"/>
            </a:xfrm>
          </xdr:grpSpPr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3795850" y="2682713"/>
                <a:ext cx="243839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5408023" y="2682713"/>
                <a:ext cx="243838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4598126" y="2682713"/>
                <a:ext cx="243838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6217920" y="2682713"/>
                <a:ext cx="236221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7020200" y="2682713"/>
                <a:ext cx="243841" cy="2247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239304</xdr:colOff>
          <xdr:row>2</xdr:row>
          <xdr:rowOff>198120</xdr:rowOff>
        </xdr:from>
        <xdr:to>
          <xdr:col>8</xdr:col>
          <xdr:colOff>452664</xdr:colOff>
          <xdr:row>4</xdr:row>
          <xdr:rowOff>7620</xdr:rowOff>
        </xdr:to>
        <xdr:grpSp>
          <xdr:nvGrpSpPr>
            <xdr:cNvPr id="1139" name="Group 115">
              <a:extLs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90080" y="655320"/>
              <a:ext cx="3153784" cy="221876"/>
              <a:chOff x="38908" y="8421"/>
              <a:chExt cx="28897" cy="2198"/>
            </a:xfrm>
          </xdr:grpSpPr>
          <xdr:sp macro="" textlink="">
            <xdr:nvSpPr>
              <xdr:cNvPr id="11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/>
            </xdr:nvSpPr>
            <xdr:spPr bwMode="auto">
              <a:xfrm>
                <a:off x="38908" y="8421"/>
                <a:ext cx="2141" cy="21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/>
            </xdr:nvSpPr>
            <xdr:spPr bwMode="auto">
              <a:xfrm>
                <a:off x="52286" y="8433"/>
                <a:ext cx="2141" cy="218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 bwMode="auto">
              <a:xfrm>
                <a:off x="45605" y="8421"/>
                <a:ext cx="2125" cy="21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/>
            </xdr:nvSpPr>
            <xdr:spPr bwMode="auto">
              <a:xfrm>
                <a:off x="58983" y="8421"/>
                <a:ext cx="2125" cy="21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 bwMode="auto">
              <a:xfrm>
                <a:off x="65664" y="8421"/>
                <a:ext cx="2141" cy="21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8965</xdr:colOff>
      <xdr:row>0</xdr:row>
      <xdr:rowOff>0</xdr:rowOff>
    </xdr:from>
    <xdr:to>
      <xdr:col>0</xdr:col>
      <xdr:colOff>466165</xdr:colOff>
      <xdr:row>2</xdr:row>
      <xdr:rowOff>1903</xdr:rowOff>
    </xdr:to>
    <xdr:pic>
      <xdr:nvPicPr>
        <xdr:cNvPr id="17" name="Imag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098" b="92683" l="8537" r="93293">
                      <a14:foregroundMark x1="32927" y1="13415" x2="32927" y2="13415"/>
                      <a14:foregroundMark x1="52439" y1="7317" x2="52439" y2="7317"/>
                      <a14:foregroundMark x1="90854" y1="41463" x2="90854" y2="41463"/>
                      <a14:foregroundMark x1="62805" y1="89024" x2="62805" y2="89024"/>
                      <a14:foregroundMark x1="53049" y1="91463" x2="53049" y2="91463"/>
                      <a14:foregroundMark x1="8537" y1="48171" x2="8537" y2="48171"/>
                      <a14:foregroundMark x1="91463" y1="53049" x2="91463" y2="53049"/>
                      <a14:foregroundMark x1="43293" y1="90854" x2="43293" y2="90854"/>
                      <a14:foregroundMark x1="50000" y1="90854" x2="50000" y2="90854"/>
                      <a14:foregroundMark x1="51829" y1="92683" x2="51829" y2="92683"/>
                      <a14:foregroundMark x1="93293" y1="48780" x2="93293" y2="487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5" y="0"/>
          <a:ext cx="457200" cy="459103"/>
        </a:xfrm>
        <a:prstGeom prst="rect">
          <a:avLst/>
        </a:prstGeom>
      </xdr:spPr>
    </xdr:pic>
    <xdr:clientData/>
  </xdr:twoCellAnchor>
  <xdr:twoCellAnchor editAs="oneCell">
    <xdr:from>
      <xdr:col>21</xdr:col>
      <xdr:colOff>430309</xdr:colOff>
      <xdr:row>0</xdr:row>
      <xdr:rowOff>152401</xdr:rowOff>
    </xdr:from>
    <xdr:to>
      <xdr:col>25</xdr:col>
      <xdr:colOff>286874</xdr:colOff>
      <xdr:row>9</xdr:row>
      <xdr:rowOff>188258</xdr:rowOff>
    </xdr:to>
    <xdr:graphicFrame macro="">
      <xdr:nvGraphicFramePr>
        <xdr:cNvPr id="20" name="Graphiqu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26</xdr:col>
      <xdr:colOff>372035</xdr:colOff>
      <xdr:row>20</xdr:row>
      <xdr:rowOff>26894</xdr:rowOff>
    </xdr:from>
    <xdr:to>
      <xdr:col>31</xdr:col>
      <xdr:colOff>779929</xdr:colOff>
      <xdr:row>29</xdr:row>
      <xdr:rowOff>94130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7527CE-6646-47DF-92F5-B0E5BE7618D7}" name="Tableau1" displayName="Tableau1" ref="B2:U32" totalsRowShown="0" headerRowDxfId="21" dataDxfId="20">
  <autoFilter ref="B2:U32" xr:uid="{807527CE-6646-47DF-92F5-B0E5BE7618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EBCBB87E-F2BB-423E-9B65-BA2A19DCDFD0}" name="NOM DU PROJET" dataDxfId="19"/>
    <tableColumn id="15" xr3:uid="{B8C88E39-05DA-4411-9113-E686C11F3879}" name="FAITS MARQUANTS" dataDxfId="18"/>
    <tableColumn id="8" xr3:uid="{9A21B6E1-66B4-4292-B949-D9BBC684C149}" name="Colonne1" dataDxfId="17"/>
    <tableColumn id="2" xr3:uid="{72F99F0C-702C-4EFF-9DF8-EE3A76215118}" name="Jalon 1" dataDxfId="16"/>
    <tableColumn id="3" xr3:uid="{676EEAD9-2FE1-4046-9E9F-CFFEE1BB29C7}" name="Jalon 2" dataDxfId="15"/>
    <tableColumn id="4" xr3:uid="{79247557-0A2F-408B-AC9F-16CF094BBC84}" name="Jalon 3" dataDxfId="14"/>
    <tableColumn id="5" xr3:uid="{6D366536-C525-4A6C-A7E8-FDCFB2110A59}" name="Jalon 4" dataDxfId="13"/>
    <tableColumn id="6" xr3:uid="{A4E70063-AFBB-4C06-870C-244610F082FB}" name="Jalon 5" dataDxfId="12"/>
    <tableColumn id="7" xr3:uid="{E658CCAD-E57F-453A-9F13-70A9A0218D8E}" name="Progression" dataDxfId="11">
      <calculatedColumnFormula>REPT("|",COUNTIF(Tableau1[[#This Row],[Jalon 1]:[Jalon 5]],TRUE)*10)</calculatedColumnFormula>
    </tableColumn>
    <tableColumn id="9" xr3:uid="{6280DC8F-9946-4162-A39F-FBC187F198E6}" name="Calculs_Phases_terminées" dataDxfId="10">
      <calculatedColumnFormula>COUNTIFS(Tableau1[[#This Row],[Jalon 1]:[Progression]],TRUE)</calculatedColumnFormula>
    </tableColumn>
    <tableColumn id="10" xr3:uid="{2F22A0F6-65BA-4625-AD9A-1FCEBFF9DBED}" name="Calculs_Jalons1_Retard" dataDxfId="9">
      <calculatedColumnFormula>IF(AND(E4&lt;&gt;"",E4=FALSE,Tableau1[[#This Row],[Jalon 1]]&lt;&gt;"",TODAY()&gt;Tableau1[[#This Row],[Jalon 1]]),1,0)</calculatedColumnFormula>
    </tableColumn>
    <tableColumn id="11" xr3:uid="{E9DB325A-936C-43D8-9F32-A60B04B37D94}" name="Calculs_Jalons2_Retard" dataDxfId="8">
      <calculatedColumnFormula>IF(AND(F4&lt;&gt;"",F4=FALSE,Tableau1[[#This Row],[Jalon 2]]&lt;&gt;"",TODAY()&gt;Tableau1[[#This Row],[Jalon 2]]),1,0)</calculatedColumnFormula>
    </tableColumn>
    <tableColumn id="12" xr3:uid="{7CC8D104-788B-45CC-9F24-A853DB4E9621}" name="Calculs_Jalons3_Retard" dataDxfId="7">
      <calculatedColumnFormula>IF(AND(G4&lt;&gt;"",G4=FALSE,Tableau1[[#This Row],[Jalon 3]]&lt;&gt;"",TODAY()&gt;Tableau1[[#This Row],[Jalon 3]]),1,0)</calculatedColumnFormula>
    </tableColumn>
    <tableColumn id="13" xr3:uid="{4731183D-BE8F-4DDC-B4FB-4CFB59A35E76}" name="Calculs_Jalons4_Retard" dataDxfId="6">
      <calculatedColumnFormula>IF(AND(H4&lt;&gt;"",H4=FALSE,Tableau1[[#This Row],[Jalon 4]]&lt;&gt;"",TODAY()&gt;Tableau1[[#This Row],[Jalon 4]]),1,0)</calculatedColumnFormula>
    </tableColumn>
    <tableColumn id="14" xr3:uid="{589DD69B-ADFD-47B6-9323-3A4AAC36CDE5}" name="Calculs_Jalons5_Retard" dataDxfId="5">
      <calculatedColumnFormula>IF(AND(I4&lt;&gt;"",I4=FALSE,Tableau1[[#This Row],[Jalon 5]]&lt;&gt;"",TODAY()&gt;Tableau1[[#This Row],[Jalon 5]]),1,0)</calculatedColumnFormula>
    </tableColumn>
    <tableColumn id="16" xr3:uid="{DD68A457-5A1E-4B4F-A88A-ECB68923D110}" name="Calculs_Jalon1_TempsMoyen" dataDxfId="4">
      <calculatedColumnFormula>IFERROR(IF(AND(Tableau1[[#This Row],[Jalon 1]]&lt;&gt;"",Tableau1[[#This Row],[Jalon 1]]&lt;&gt;FALSE,Tableau1[[#This Row],[Jalon 1]]&lt;&gt;TRUE,E5&lt;&gt;""),DATEDIF(Tableau1[[#This Row],[Jalon 1]],E5,"d"),""),"")</calculatedColumnFormula>
    </tableColumn>
    <tableColumn id="17" xr3:uid="{257D1FE0-7938-4C74-AB4A-E3158141DE22}" name="Calculs_Jalon2_TempsMoyen" dataDxfId="3">
      <calculatedColumnFormula>IFERROR(IF(AND(Tableau1[[#This Row],[Jalon 2]]&lt;&gt;"",Tableau1[[#This Row],[Jalon 2]]&lt;&gt;FALSE,Tableau1[[#This Row],[Jalon 2]]&lt;&gt;TRUE,F5&lt;&gt;""),DATEDIF(Tableau1[[#This Row],[Jalon 2]],F5,"d"),""),"")</calculatedColumnFormula>
    </tableColumn>
    <tableColumn id="18" xr3:uid="{5A2B97D0-7DEC-4D98-8D11-64C28E684AD4}" name="Calculs_Jalon3_TempsMoyen" dataDxfId="2">
      <calculatedColumnFormula>IFERROR(IF(AND(Tableau1[[#This Row],[Jalon 3]]&lt;&gt;"",Tableau1[[#This Row],[Jalon 3]]&lt;&gt;FALSE,Tableau1[[#This Row],[Jalon 3]]&lt;&gt;TRUE,G5&lt;&gt;""),DATEDIF(Tableau1[[#This Row],[Jalon 3]],G5,"d"),""),"")</calculatedColumnFormula>
    </tableColumn>
    <tableColumn id="19" xr3:uid="{6D5BAC36-0BC4-4055-B73A-9D571D76F584}" name="Calculs_Jalon4_TempsMoyen" dataDxfId="1">
      <calculatedColumnFormula>IFERROR(IF(AND(Tableau1[[#This Row],[Jalon 4]]&lt;&gt;"",Tableau1[[#This Row],[Jalon 4]]&lt;&gt;FALSE,Tableau1[[#This Row],[Jalon 4]]&lt;&gt;TRUE,H5&lt;&gt;""),DATEDIF(Tableau1[[#This Row],[Jalon 4]],H5,"d"),""),"")</calculatedColumnFormula>
    </tableColumn>
    <tableColumn id="20" xr3:uid="{A2F17240-B0F0-4148-9F49-DC1EA65E4CC2}" name="Calculs_Jalon5_TempsMoyen" dataDxfId="0">
      <calculatedColumnFormula>IFERROR(IF(AND(Tableau1[[#This Row],[Jalon 5]]&lt;&gt;"",Tableau1[[#This Row],[Jalon 5]]&lt;&gt;FALSE,Tableau1[[#This Row],[Jalon 5]]&lt;&gt;TRUE,I5&lt;&gt;""),DATEDIF(Tableau1[[#This Row],[Jalon 5]],I5,"d"),""),"")</calculatedColumnFormula>
    </tableColumn>
  </tableColumns>
  <tableStyleInfo showFirstColumn="0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B5F1-3C2A-4300-A64E-BF806BA68279}">
  <sheetPr codeName="Feuil1">
    <tabColor rgb="FF53FF5B"/>
  </sheetPr>
  <dimension ref="B1:AQ33"/>
  <sheetViews>
    <sheetView showGridLines="0" showRowColHeaders="0" tabSelected="1" zoomScale="85" zoomScaleNormal="85" workbookViewId="0">
      <selection activeCell="B2" sqref="B2"/>
    </sheetView>
  </sheetViews>
  <sheetFormatPr baseColWidth="10" defaultRowHeight="14.4" outlineLevelCol="1" x14ac:dyDescent="0.3"/>
  <cols>
    <col min="1" max="1" width="11.44140625" style="1" customWidth="1"/>
    <col min="2" max="2" width="30" style="1" bestFit="1" customWidth="1"/>
    <col min="3" max="3" width="46.21875" style="1" hidden="1" customWidth="1" outlineLevel="1"/>
    <col min="4" max="4" width="21" style="1" hidden="1" customWidth="1" outlineLevel="1"/>
    <col min="5" max="5" width="10.77734375" style="1" customWidth="1" collapsed="1"/>
    <col min="6" max="9" width="10.77734375" style="1" customWidth="1"/>
    <col min="10" max="10" width="13.77734375" style="1" customWidth="1"/>
    <col min="11" max="11" width="24.109375" style="1" hidden="1" customWidth="1"/>
    <col min="12" max="16" width="21.5546875" style="1" hidden="1" customWidth="1"/>
    <col min="17" max="20" width="26.88671875" style="1" hidden="1" customWidth="1"/>
    <col min="21" max="21" width="0.109375" style="1" customWidth="1"/>
    <col min="22" max="22" width="12.44140625" style="1" customWidth="1"/>
    <col min="23" max="23" width="18.6640625" style="1" customWidth="1"/>
    <col min="24" max="24" width="17.77734375" style="1" bestFit="1" customWidth="1"/>
    <col min="25" max="25" width="7.44140625" style="1" customWidth="1"/>
    <col min="26" max="27" width="5.77734375" style="1" customWidth="1"/>
    <col min="28" max="30" width="11.5546875" style="1"/>
    <col min="31" max="31" width="11.5546875" style="1" customWidth="1"/>
    <col min="32" max="32" width="11.5546875" style="1"/>
    <col min="33" max="33" width="6.77734375" style="1" hidden="1" customWidth="1"/>
    <col min="34" max="38" width="11.5546875" style="1" hidden="1" customWidth="1"/>
    <col min="39" max="16384" width="11.5546875" style="1"/>
  </cols>
  <sheetData>
    <row r="1" spans="2:43" x14ac:dyDescent="0.3">
      <c r="Q1" s="14">
        <f ca="1">IFERROR(AVERAGE(Tableau1[Calculs_Jalon1_TempsMoyen]),0)</f>
        <v>0</v>
      </c>
      <c r="R1" s="14">
        <f ca="1">IFERROR(AVERAGE(Tableau1[Calculs_Jalon2_TempsMoyen]),0)</f>
        <v>0</v>
      </c>
      <c r="S1" s="14">
        <f ca="1">IFERROR(AVERAGE(Tableau1[Calculs_Jalon3_TempsMoyen]),0)</f>
        <v>0</v>
      </c>
      <c r="T1" s="14">
        <f ca="1">IFERROR(AVERAGE(Tableau1[Calculs_Jalon4_TempsMoyen]),0)</f>
        <v>0</v>
      </c>
      <c r="U1" s="14">
        <f ca="1">IFERROR(AVERAGE(Tableau1[Calculs_Jalon5_TempsMoyen]),0)</f>
        <v>0</v>
      </c>
    </row>
    <row r="2" spans="2:43" ht="21.6" customHeight="1" x14ac:dyDescent="0.3">
      <c r="B2" s="56" t="s">
        <v>38</v>
      </c>
      <c r="C2" s="28" t="s">
        <v>34</v>
      </c>
      <c r="D2" s="29" t="s">
        <v>16</v>
      </c>
      <c r="E2" s="30" t="s">
        <v>0</v>
      </c>
      <c r="F2" s="30" t="s">
        <v>1</v>
      </c>
      <c r="G2" s="30" t="s">
        <v>2</v>
      </c>
      <c r="H2" s="30" t="s">
        <v>3</v>
      </c>
      <c r="I2" s="30" t="s">
        <v>4</v>
      </c>
      <c r="J2" s="31" t="s">
        <v>5</v>
      </c>
      <c r="K2" s="6" t="s">
        <v>19</v>
      </c>
      <c r="L2" s="6" t="s">
        <v>20</v>
      </c>
      <c r="M2" s="6" t="s">
        <v>21</v>
      </c>
      <c r="N2" s="6" t="s">
        <v>22</v>
      </c>
      <c r="O2" s="6" t="s">
        <v>23</v>
      </c>
      <c r="P2" s="6" t="s">
        <v>24</v>
      </c>
      <c r="Q2" s="43" t="s">
        <v>29</v>
      </c>
      <c r="R2" s="43" t="s">
        <v>30</v>
      </c>
      <c r="S2" s="43" t="s">
        <v>32</v>
      </c>
      <c r="T2" s="43" t="s">
        <v>31</v>
      </c>
      <c r="U2" s="43" t="s">
        <v>33</v>
      </c>
      <c r="W2" s="27" t="s">
        <v>27</v>
      </c>
      <c r="Y2" s="25" t="s">
        <v>26</v>
      </c>
      <c r="AA2" s="46"/>
      <c r="AB2" s="35" t="s">
        <v>28</v>
      </c>
      <c r="AC2" s="36"/>
      <c r="AD2" s="37"/>
      <c r="AE2" s="36"/>
      <c r="AF2" s="38"/>
    </row>
    <row r="3" spans="2:43" ht="16.2" x14ac:dyDescent="0.3">
      <c r="B3" s="12" t="str">
        <f>B4</f>
        <v>Phase 1</v>
      </c>
      <c r="C3" s="53"/>
      <c r="D3" s="3" t="s">
        <v>17</v>
      </c>
      <c r="E3" s="9">
        <v>45310</v>
      </c>
      <c r="F3" s="9">
        <v>45370</v>
      </c>
      <c r="G3" s="9">
        <v>45431</v>
      </c>
      <c r="H3" s="9">
        <v>45492</v>
      </c>
      <c r="I3" s="9">
        <v>45554</v>
      </c>
      <c r="J3" s="2" t="str">
        <f>REPT("|",COUNTIF(Tableau1[[#This Row],[Jalon 1]:[Jalon 5]],TRUE)*10)</f>
        <v/>
      </c>
      <c r="K3" s="7">
        <f>COUNTIFS(Tableau1[[#This Row],[Jalon 1]:[Progression]],TRUE)</f>
        <v>0</v>
      </c>
      <c r="L3" s="7">
        <f ca="1">IF(AND(E4&lt;&gt;"",E4=FALSE,Tableau1[[#This Row],[Jalon 1]]&lt;&gt;"",TODAY()&gt;Tableau1[[#This Row],[Jalon 1]]),1,0)</f>
        <v>0</v>
      </c>
      <c r="M3" s="7">
        <f ca="1">IF(AND(F4&lt;&gt;"",F4=FALSE,Tableau1[[#This Row],[Jalon 2]]&lt;&gt;"",TODAY()&gt;Tableau1[[#This Row],[Jalon 2]]),1,0)</f>
        <v>0</v>
      </c>
      <c r="N3" s="7">
        <f ca="1">IF(AND(G4&lt;&gt;"",G4=FALSE,Tableau1[[#This Row],[Jalon 3]]&lt;&gt;"",TODAY()&gt;Tableau1[[#This Row],[Jalon 3]]),1,0)</f>
        <v>0</v>
      </c>
      <c r="O3" s="7">
        <f ca="1">IF(AND(H4&lt;&gt;"",H4=FALSE,Tableau1[[#This Row],[Jalon 4]]&lt;&gt;"",TODAY()&gt;Tableau1[[#This Row],[Jalon 4]]),1,0)</f>
        <v>0</v>
      </c>
      <c r="P3" s="7">
        <f ca="1">IF(AND(I4&lt;&gt;"",I4=FALSE,Tableau1[[#This Row],[Jalon 5]]&lt;&gt;"",TODAY()&gt;Tableau1[[#This Row],[Jalon 5]]),1,0)</f>
        <v>0</v>
      </c>
      <c r="Q3" s="7" t="str">
        <f>IFERROR(IF(AND(Tableau1[[#This Row],[Jalon 1]]&lt;&gt;"",Tableau1[[#This Row],[Jalon 1]]&lt;&gt;FALSE,Tableau1[[#This Row],[Jalon 1]]&lt;&gt;TRUE,E5&lt;&gt;""),DATEDIF(Tableau1[[#This Row],[Jalon 1]],E5,"d"),""),"")</f>
        <v/>
      </c>
      <c r="R3" s="7" t="str">
        <f>IFERROR(IF(AND(Tableau1[[#This Row],[Jalon 2]]&lt;&gt;"",Tableau1[[#This Row],[Jalon 2]]&lt;&gt;FALSE,Tableau1[[#This Row],[Jalon 2]]&lt;&gt;TRUE,F5&lt;&gt;""),DATEDIF(Tableau1[[#This Row],[Jalon 2]],F5,"d"),""),"")</f>
        <v/>
      </c>
      <c r="S3" s="7" t="str">
        <f>IFERROR(IF(AND(Tableau1[[#This Row],[Jalon 3]]&lt;&gt;"",Tableau1[[#This Row],[Jalon 3]]&lt;&gt;FALSE,Tableau1[[#This Row],[Jalon 3]]&lt;&gt;TRUE,G5&lt;&gt;""),DATEDIF(Tableau1[[#This Row],[Jalon 3]],G5,"d"),""),"")</f>
        <v/>
      </c>
      <c r="T3" s="7" t="str">
        <f>IFERROR(IF(AND(Tableau1[[#This Row],[Jalon 4]]&lt;&gt;"",Tableau1[[#This Row],[Jalon 4]]&lt;&gt;FALSE,Tableau1[[#This Row],[Jalon 4]]&lt;&gt;TRUE,H5&lt;&gt;""),DATEDIF(Tableau1[[#This Row],[Jalon 4]],H5,"d"),""),"")</f>
        <v/>
      </c>
      <c r="U3" s="7" t="str">
        <f>IFERROR(IF(AND(Tableau1[[#This Row],[Jalon 5]]&lt;&gt;"",Tableau1[[#This Row],[Jalon 5]]&lt;&gt;FALSE,Tableau1[[#This Row],[Jalon 5]]&lt;&gt;TRUE,I5&lt;&gt;""),DATEDIF(Tableau1[[#This Row],[Jalon 5]],I5,"d"),""),"")</f>
        <v/>
      </c>
      <c r="W3" s="57">
        <f ca="1">COUNTIFS(Tableau1[Calculs_Phases_terminées],5)</f>
        <v>0</v>
      </c>
      <c r="Y3" s="57">
        <f ca="1">COUNTIFS(E4:I31,"VRAI")</f>
        <v>0</v>
      </c>
      <c r="AA3" s="46"/>
      <c r="AB3" s="51" t="str">
        <f>Tableau1[[#Headers],[Jalon 1]]</f>
        <v>Jalon 1</v>
      </c>
      <c r="AC3" s="39" t="str">
        <f>Tableau1[[#Headers],[Jalon 2]]</f>
        <v>Jalon 2</v>
      </c>
      <c r="AD3" s="40" t="str">
        <f>Tableau1[[#Headers],[Jalon 3]]</f>
        <v>Jalon 3</v>
      </c>
      <c r="AE3" s="41" t="str">
        <f>Tableau1[[#Headers],[Jalon 4]]</f>
        <v>Jalon 4</v>
      </c>
      <c r="AF3" s="42" t="str">
        <f>Tableau1[[#Headers],[Jalon 5]]</f>
        <v>Jalon 5</v>
      </c>
      <c r="AG3" s="1" t="str">
        <f>AB3</f>
        <v>Jalon 1</v>
      </c>
      <c r="AH3" s="1" t="str">
        <f t="shared" ref="AH3:AK3" si="0">AC3</f>
        <v>Jalon 2</v>
      </c>
      <c r="AI3" s="1" t="str">
        <f t="shared" si="0"/>
        <v>Jalon 3</v>
      </c>
      <c r="AJ3" s="1" t="str">
        <f t="shared" si="0"/>
        <v>Jalon 4</v>
      </c>
      <c r="AK3" s="1" t="str">
        <f t="shared" si="0"/>
        <v>Jalon 5</v>
      </c>
    </row>
    <row r="4" spans="2:43" ht="16.2" x14ac:dyDescent="0.3">
      <c r="B4" s="8" t="s">
        <v>6</v>
      </c>
      <c r="C4" s="54" t="s">
        <v>35</v>
      </c>
      <c r="D4" s="3"/>
      <c r="E4" s="32" t="b">
        <v>0</v>
      </c>
      <c r="F4" s="32" t="b">
        <v>0</v>
      </c>
      <c r="G4" s="32" t="b">
        <v>0</v>
      </c>
      <c r="H4" s="32" t="b">
        <v>0</v>
      </c>
      <c r="I4" s="32" t="b">
        <v>0</v>
      </c>
      <c r="J4" s="2" t="str">
        <f>REPT("|",COUNTIF(Tableau1[[#This Row],[Jalon 1]:[Jalon 5]],TRUE)*10)</f>
        <v/>
      </c>
      <c r="K4" s="7">
        <f>COUNTIFS(Tableau1[[#This Row],[Jalon 1]:[Progression]],TRUE)</f>
        <v>0</v>
      </c>
      <c r="L4" s="7">
        <f ca="1">IF(AND(E5&lt;&gt;"",E5=FALSE,Tableau1[[#This Row],[Jalon 1]]&lt;&gt;"",TODAY()&gt;Tableau1[[#This Row],[Jalon 1]]),1,0)</f>
        <v>0</v>
      </c>
      <c r="M4" s="7">
        <f ca="1">IF(AND(F5&lt;&gt;"",F5=FALSE,Tableau1[[#This Row],[Jalon 2]]&lt;&gt;"",TODAY()&gt;Tableau1[[#This Row],[Jalon 2]]),1,0)</f>
        <v>0</v>
      </c>
      <c r="N4" s="7">
        <f ca="1">IF(AND(G5&lt;&gt;"",G5=FALSE,Tableau1[[#This Row],[Jalon 3]]&lt;&gt;"",TODAY()&gt;Tableau1[[#This Row],[Jalon 3]]),1,0)</f>
        <v>0</v>
      </c>
      <c r="O4" s="7">
        <f ca="1">IF(AND(H5&lt;&gt;"",H5=FALSE,Tableau1[[#This Row],[Jalon 4]]&lt;&gt;"",TODAY()&gt;Tableau1[[#This Row],[Jalon 4]]),1,0)</f>
        <v>0</v>
      </c>
      <c r="P4" s="7">
        <f ca="1">IF(AND(I5&lt;&gt;"",I5=FALSE,Tableau1[[#This Row],[Jalon 5]]&lt;&gt;"",TODAY()&gt;Tableau1[[#This Row],[Jalon 5]]),1,0)</f>
        <v>0</v>
      </c>
      <c r="Q4" s="7" t="str">
        <f>IFERROR(IF(AND(Tableau1[[#This Row],[Jalon 1]]&lt;&gt;"",Tableau1[[#This Row],[Jalon 1]]&lt;&gt;FALSE,Tableau1[[#This Row],[Jalon 1]]&lt;&gt;TRUE,E6&lt;&gt;""),DATEDIF(Tableau1[[#This Row],[Jalon 1]],E6,"d"),""),"")</f>
        <v/>
      </c>
      <c r="R4" s="7" t="str">
        <f>IFERROR(IF(AND(Tableau1[[#This Row],[Jalon 2]]&lt;&gt;"",Tableau1[[#This Row],[Jalon 2]]&lt;&gt;FALSE,Tableau1[[#This Row],[Jalon 2]]&lt;&gt;TRUE,F6&lt;&gt;""),DATEDIF(Tableau1[[#This Row],[Jalon 2]],F6,"d"),""),"")</f>
        <v/>
      </c>
      <c r="S4" s="7" t="str">
        <f>IFERROR(IF(AND(Tableau1[[#This Row],[Jalon 3]]&lt;&gt;"",Tableau1[[#This Row],[Jalon 3]]&lt;&gt;FALSE,Tableau1[[#This Row],[Jalon 3]]&lt;&gt;TRUE,G6&lt;&gt;""),DATEDIF(Tableau1[[#This Row],[Jalon 3]],G6,"d"),""),"")</f>
        <v/>
      </c>
      <c r="T4" s="7" t="str">
        <f>IFERROR(IF(AND(Tableau1[[#This Row],[Jalon 4]]&lt;&gt;"",Tableau1[[#This Row],[Jalon 4]]&lt;&gt;FALSE,Tableau1[[#This Row],[Jalon 4]]&lt;&gt;TRUE,H6&lt;&gt;""),DATEDIF(Tableau1[[#This Row],[Jalon 4]],H6,"d"),""),"")</f>
        <v/>
      </c>
      <c r="U4" s="7" t="str">
        <f>IFERROR(IF(AND(Tableau1[[#This Row],[Jalon 5]]&lt;&gt;"",Tableau1[[#This Row],[Jalon 5]]&lt;&gt;FALSE,Tableau1[[#This Row],[Jalon 5]]&lt;&gt;TRUE,I6&lt;&gt;""),DATEDIF(Tableau1[[#This Row],[Jalon 5]],I6,"d"),""),"")</f>
        <v/>
      </c>
      <c r="W4" s="58"/>
      <c r="Y4" s="58"/>
      <c r="AA4" s="46"/>
      <c r="AB4" s="44" t="str">
        <f ca="1">ROUND(Q1,0) &amp; " j"</f>
        <v>0 j</v>
      </c>
      <c r="AC4" s="44" t="str">
        <f ca="1">ROUND(R1,0) &amp; " j"</f>
        <v>0 j</v>
      </c>
      <c r="AD4" s="44" t="str">
        <f ca="1">ROUND(S1,0) &amp; " j"</f>
        <v>0 j</v>
      </c>
      <c r="AE4" s="44" t="str">
        <f ca="1">ROUND(T1,0) &amp; " j"</f>
        <v>0 j</v>
      </c>
      <c r="AF4" s="44" t="str">
        <f ca="1">ROUND(U1,0) &amp; " j"</f>
        <v>0 j</v>
      </c>
      <c r="AG4" s="1">
        <f ca="1">ROUND(Q1,0)</f>
        <v>0</v>
      </c>
      <c r="AH4" s="1">
        <f ca="1">ROUND(R1,0)</f>
        <v>0</v>
      </c>
      <c r="AI4" s="1">
        <f ca="1">ROUND(S1,0)</f>
        <v>0</v>
      </c>
      <c r="AJ4" s="1">
        <f ca="1">ROUND(T1,0)</f>
        <v>0</v>
      </c>
      <c r="AK4" s="1">
        <f ca="1">ROUND(U1,0)</f>
        <v>0</v>
      </c>
    </row>
    <row r="5" spans="2:43" ht="16.2" x14ac:dyDescent="0.3">
      <c r="B5" s="13" t="str">
        <f>B4</f>
        <v>Phase 1</v>
      </c>
      <c r="C5" s="55"/>
      <c r="D5" s="4" t="s">
        <v>18</v>
      </c>
      <c r="E5" s="10"/>
      <c r="F5" s="10"/>
      <c r="G5" s="10"/>
      <c r="H5" s="10"/>
      <c r="I5" s="10"/>
      <c r="J5" s="5" t="str">
        <f>REPT("|",COUNTIF(Tableau1[[#This Row],[Jalon 1]:[Jalon 5]],TRUE)*10)</f>
        <v/>
      </c>
      <c r="K5" s="7">
        <f>COUNTIFS(Tableau1[[#This Row],[Jalon 1]:[Progression]],TRUE)</f>
        <v>0</v>
      </c>
      <c r="L5" s="7">
        <f ca="1">IF(AND(E6&lt;&gt;"",E6=FALSE,Tableau1[[#This Row],[Jalon 1]]&lt;&gt;"",TODAY()&gt;Tableau1[[#This Row],[Jalon 1]]),1,0)</f>
        <v>0</v>
      </c>
      <c r="M5" s="7">
        <f ca="1">IF(AND(F6&lt;&gt;"",F6=FALSE,Tableau1[[#This Row],[Jalon 2]]&lt;&gt;"",TODAY()&gt;Tableau1[[#This Row],[Jalon 2]]),1,0)</f>
        <v>0</v>
      </c>
      <c r="N5" s="7">
        <f ca="1">IF(AND(G6&lt;&gt;"",G6=FALSE,Tableau1[[#This Row],[Jalon 3]]&lt;&gt;"",TODAY()&gt;Tableau1[[#This Row],[Jalon 3]]),1,0)</f>
        <v>0</v>
      </c>
      <c r="O5" s="7">
        <f ca="1">IF(AND(H6&lt;&gt;"",H6=FALSE,Tableau1[[#This Row],[Jalon 4]]&lt;&gt;"",TODAY()&gt;Tableau1[[#This Row],[Jalon 4]]),1,0)</f>
        <v>0</v>
      </c>
      <c r="P5" s="7">
        <f ca="1">IF(AND(I6&lt;&gt;"",I6=FALSE,Tableau1[[#This Row],[Jalon 5]]&lt;&gt;"",TODAY()&gt;Tableau1[[#This Row],[Jalon 5]]),1,0)</f>
        <v>0</v>
      </c>
      <c r="Q5" s="7" t="str">
        <f>IFERROR(IF(AND(Tableau1[[#This Row],[Jalon 1]]&lt;&gt;"",Tableau1[[#This Row],[Jalon 1]]&lt;&gt;FALSE,Tableau1[[#This Row],[Jalon 1]]&lt;&gt;TRUE,E7&lt;&gt;""),DATEDIF(Tableau1[[#This Row],[Jalon 1]],E7,"d"),""),"")</f>
        <v/>
      </c>
      <c r="R5" s="7" t="str">
        <f>IFERROR(IF(AND(Tableau1[[#This Row],[Jalon 2]]&lt;&gt;"",Tableau1[[#This Row],[Jalon 2]]&lt;&gt;FALSE,Tableau1[[#This Row],[Jalon 2]]&lt;&gt;TRUE,F7&lt;&gt;""),DATEDIF(Tableau1[[#This Row],[Jalon 2]],F7,"d"),""),"")</f>
        <v/>
      </c>
      <c r="S5" s="7" t="str">
        <f>IFERROR(IF(AND(Tableau1[[#This Row],[Jalon 3]]&lt;&gt;"",Tableau1[[#This Row],[Jalon 3]]&lt;&gt;FALSE,Tableau1[[#This Row],[Jalon 3]]&lt;&gt;TRUE,G7&lt;&gt;""),DATEDIF(Tableau1[[#This Row],[Jalon 3]],G7,"d"),""),"")</f>
        <v/>
      </c>
      <c r="T5" s="7" t="str">
        <f>IFERROR(IF(AND(Tableau1[[#This Row],[Jalon 4]]&lt;&gt;"",Tableau1[[#This Row],[Jalon 4]]&lt;&gt;FALSE,Tableau1[[#This Row],[Jalon 4]]&lt;&gt;TRUE,H7&lt;&gt;""),DATEDIF(Tableau1[[#This Row],[Jalon 4]],H7,"d"),""),"")</f>
        <v/>
      </c>
      <c r="U5" s="7" t="str">
        <f>IFERROR(IF(AND(Tableau1[[#This Row],[Jalon 5]]&lt;&gt;"",Tableau1[[#This Row],[Jalon 5]]&lt;&gt;FALSE,Tableau1[[#This Row],[Jalon 5]]&lt;&gt;TRUE,I7&lt;&gt;""),DATEDIF(Tableau1[[#This Row],[Jalon 5]],I7,"d"),""),"")</f>
        <v/>
      </c>
      <c r="W5" s="34"/>
      <c r="AA5" s="46"/>
      <c r="AG5" s="45">
        <f ca="1">AVERAGE($AG$4:$AK$4)</f>
        <v>0</v>
      </c>
      <c r="AH5" s="45">
        <f t="shared" ref="AH5:AK5" ca="1" si="1">AVERAGE($AG$4:$AK$4)</f>
        <v>0</v>
      </c>
      <c r="AI5" s="45">
        <f t="shared" ca="1" si="1"/>
        <v>0</v>
      </c>
      <c r="AJ5" s="45">
        <f t="shared" ca="1" si="1"/>
        <v>0</v>
      </c>
      <c r="AK5" s="45">
        <f t="shared" ca="1" si="1"/>
        <v>0</v>
      </c>
      <c r="AL5" s="1" t="str">
        <f ca="1">IF(ROUND(AVERAGE($AG$4:$AK$4),0)=0,"",ROUND(AVERAGE($AG$4:$AK$4),0)&amp;" j")</f>
        <v/>
      </c>
    </row>
    <row r="6" spans="2:43" ht="16.2" x14ac:dyDescent="0.3">
      <c r="B6" s="12" t="str">
        <f>B7</f>
        <v>Phase 2</v>
      </c>
      <c r="C6" s="53"/>
      <c r="D6" s="3" t="s">
        <v>17</v>
      </c>
      <c r="E6" s="9"/>
      <c r="F6" s="9"/>
      <c r="G6" s="9"/>
      <c r="H6" s="9"/>
      <c r="I6" s="9"/>
      <c r="J6" s="2" t="str">
        <f>REPT("|",COUNTIF(Tableau1[[#This Row],[Jalon 1]:[Jalon 5]],TRUE)*10)</f>
        <v/>
      </c>
      <c r="K6" s="7">
        <f>COUNTIFS(Tableau1[[#This Row],[Jalon 1]:[Progression]],TRUE)</f>
        <v>0</v>
      </c>
      <c r="L6" s="7">
        <f ca="1">IF(AND(E7&lt;&gt;"",E7=FALSE,Tableau1[[#This Row],[Jalon 1]]&lt;&gt;"",TODAY()&gt;Tableau1[[#This Row],[Jalon 1]]),1,0)</f>
        <v>0</v>
      </c>
      <c r="M6" s="7">
        <f ca="1">IF(AND(F7&lt;&gt;"",F7=FALSE,Tableau1[[#This Row],[Jalon 2]]&lt;&gt;"",TODAY()&gt;Tableau1[[#This Row],[Jalon 2]]),1,0)</f>
        <v>0</v>
      </c>
      <c r="N6" s="7">
        <f ca="1">IF(AND(G7&lt;&gt;"",G7=FALSE,Tableau1[[#This Row],[Jalon 3]]&lt;&gt;"",TODAY()&gt;Tableau1[[#This Row],[Jalon 3]]),1,0)</f>
        <v>0</v>
      </c>
      <c r="O6" s="7">
        <f ca="1">IF(AND(H7&lt;&gt;"",H7=FALSE,Tableau1[[#This Row],[Jalon 4]]&lt;&gt;"",TODAY()&gt;Tableau1[[#This Row],[Jalon 4]]),1,0)</f>
        <v>0</v>
      </c>
      <c r="P6" s="7">
        <f ca="1">IF(AND(I7&lt;&gt;"",I7=FALSE,Tableau1[[#This Row],[Jalon 5]]&lt;&gt;"",TODAY()&gt;Tableau1[[#This Row],[Jalon 5]]),1,0)</f>
        <v>0</v>
      </c>
      <c r="Q6" s="7" t="str">
        <f>IFERROR(IF(AND(Tableau1[[#This Row],[Jalon 1]]&lt;&gt;"",Tableau1[[#This Row],[Jalon 1]]&lt;&gt;FALSE,Tableau1[[#This Row],[Jalon 1]]&lt;&gt;TRUE,E8&lt;&gt;""),DATEDIF(Tableau1[[#This Row],[Jalon 1]],E8,"d"),""),"")</f>
        <v/>
      </c>
      <c r="R6" s="7" t="str">
        <f>IFERROR(IF(AND(Tableau1[[#This Row],[Jalon 2]]&lt;&gt;"",Tableau1[[#This Row],[Jalon 2]]&lt;&gt;FALSE,Tableau1[[#This Row],[Jalon 2]]&lt;&gt;TRUE,F8&lt;&gt;""),DATEDIF(Tableau1[[#This Row],[Jalon 2]],F8,"d"),""),"")</f>
        <v/>
      </c>
      <c r="S6" s="7" t="str">
        <f>IFERROR(IF(AND(Tableau1[[#This Row],[Jalon 3]]&lt;&gt;"",Tableau1[[#This Row],[Jalon 3]]&lt;&gt;FALSE,Tableau1[[#This Row],[Jalon 3]]&lt;&gt;TRUE,G8&lt;&gt;""),DATEDIF(Tableau1[[#This Row],[Jalon 3]],G8,"d"),""),"")</f>
        <v/>
      </c>
      <c r="T6" s="7" t="str">
        <f>IFERROR(IF(AND(Tableau1[[#This Row],[Jalon 4]]&lt;&gt;"",Tableau1[[#This Row],[Jalon 4]]&lt;&gt;FALSE,Tableau1[[#This Row],[Jalon 4]]&lt;&gt;TRUE,H8&lt;&gt;""),DATEDIF(Tableau1[[#This Row],[Jalon 4]],H8,"d"),""),"")</f>
        <v/>
      </c>
      <c r="U6" s="7" t="str">
        <f>IFERROR(IF(AND(Tableau1[[#This Row],[Jalon 5]]&lt;&gt;"",Tableau1[[#This Row],[Jalon 5]]&lt;&gt;FALSE,Tableau1[[#This Row],[Jalon 5]]&lt;&gt;TRUE,I8&lt;&gt;""),DATEDIF(Tableau1[[#This Row],[Jalon 5]],I8,"d"),""),"")</f>
        <v/>
      </c>
      <c r="W6" s="26"/>
      <c r="AA6" s="46"/>
    </row>
    <row r="7" spans="2:43" ht="16.2" x14ac:dyDescent="0.3">
      <c r="B7" s="8" t="s">
        <v>7</v>
      </c>
      <c r="C7" s="54" t="s">
        <v>36</v>
      </c>
      <c r="D7" s="3"/>
      <c r="E7" s="33" t="b">
        <v>0</v>
      </c>
      <c r="F7" s="33" t="b">
        <v>0</v>
      </c>
      <c r="G7" s="33" t="b">
        <v>0</v>
      </c>
      <c r="H7" s="33" t="b">
        <v>0</v>
      </c>
      <c r="I7" s="33" t="b">
        <v>0</v>
      </c>
      <c r="J7" s="2" t="str">
        <f>REPT("|",COUNTIF(Tableau1[[#This Row],[Jalon 1]:[Jalon 5]],TRUE)*10)</f>
        <v/>
      </c>
      <c r="K7" s="7">
        <f>COUNTIFS(Tableau1[[#This Row],[Jalon 1]:[Progression]],TRUE)</f>
        <v>0</v>
      </c>
      <c r="L7" s="7">
        <f ca="1">IF(AND(E8&lt;&gt;"",E8=FALSE,Tableau1[[#This Row],[Jalon 1]]&lt;&gt;"",TODAY()&gt;Tableau1[[#This Row],[Jalon 1]]),1,0)</f>
        <v>0</v>
      </c>
      <c r="M7" s="7">
        <f ca="1">IF(AND(F8&lt;&gt;"",F8=FALSE,Tableau1[[#This Row],[Jalon 2]]&lt;&gt;"",TODAY()&gt;Tableau1[[#This Row],[Jalon 2]]),1,0)</f>
        <v>0</v>
      </c>
      <c r="N7" s="7">
        <f ca="1">IF(AND(G8&lt;&gt;"",G8=FALSE,Tableau1[[#This Row],[Jalon 3]]&lt;&gt;"",TODAY()&gt;Tableau1[[#This Row],[Jalon 3]]),1,0)</f>
        <v>0</v>
      </c>
      <c r="O7" s="7">
        <f ca="1">IF(AND(H8&lt;&gt;"",H8=FALSE,Tableau1[[#This Row],[Jalon 4]]&lt;&gt;"",TODAY()&gt;Tableau1[[#This Row],[Jalon 4]]),1,0)</f>
        <v>0</v>
      </c>
      <c r="P7" s="7">
        <f ca="1">IF(AND(I8&lt;&gt;"",I8=FALSE,Tableau1[[#This Row],[Jalon 5]]&lt;&gt;"",TODAY()&gt;Tableau1[[#This Row],[Jalon 5]]),1,0)</f>
        <v>0</v>
      </c>
      <c r="Q7" s="7" t="str">
        <f>IFERROR(IF(AND(Tableau1[[#This Row],[Jalon 1]]&lt;&gt;"",Tableau1[[#This Row],[Jalon 1]]&lt;&gt;FALSE,Tableau1[[#This Row],[Jalon 1]]&lt;&gt;TRUE,E9&lt;&gt;""),DATEDIF(Tableau1[[#This Row],[Jalon 1]],E9,"d"),""),"")</f>
        <v/>
      </c>
      <c r="R7" s="7" t="str">
        <f>IFERROR(IF(AND(Tableau1[[#This Row],[Jalon 2]]&lt;&gt;"",Tableau1[[#This Row],[Jalon 2]]&lt;&gt;FALSE,Tableau1[[#This Row],[Jalon 2]]&lt;&gt;TRUE,F9&lt;&gt;""),DATEDIF(Tableau1[[#This Row],[Jalon 2]],F9,"d"),""),"")</f>
        <v/>
      </c>
      <c r="S7" s="7" t="str">
        <f>IFERROR(IF(AND(Tableau1[[#This Row],[Jalon 3]]&lt;&gt;"",Tableau1[[#This Row],[Jalon 3]]&lt;&gt;FALSE,Tableau1[[#This Row],[Jalon 3]]&lt;&gt;TRUE,G9&lt;&gt;""),DATEDIF(Tableau1[[#This Row],[Jalon 3]],G9,"d"),""),"")</f>
        <v/>
      </c>
      <c r="T7" s="7" t="str">
        <f>IFERROR(IF(AND(Tableau1[[#This Row],[Jalon 4]]&lt;&gt;"",Tableau1[[#This Row],[Jalon 4]]&lt;&gt;FALSE,Tableau1[[#This Row],[Jalon 4]]&lt;&gt;TRUE,H9&lt;&gt;""),DATEDIF(Tableau1[[#This Row],[Jalon 4]],H9,"d"),""),"")</f>
        <v/>
      </c>
      <c r="U7" s="7" t="str">
        <f>IFERROR(IF(AND(Tableau1[[#This Row],[Jalon 5]]&lt;&gt;"",Tableau1[[#This Row],[Jalon 5]]&lt;&gt;FALSE,Tableau1[[#This Row],[Jalon 5]]&lt;&gt;TRUE,I9&lt;&gt;""),DATEDIF(Tableau1[[#This Row],[Jalon 5]],I9,"d"),""),"")</f>
        <v/>
      </c>
      <c r="W7" s="26"/>
      <c r="AA7" s="46"/>
      <c r="AB7" s="24"/>
      <c r="AC7" s="24"/>
      <c r="AD7" s="24"/>
      <c r="AE7" s="24"/>
      <c r="AF7" s="24"/>
    </row>
    <row r="8" spans="2:43" ht="16.2" x14ac:dyDescent="0.3">
      <c r="B8" s="13" t="str">
        <f>B7</f>
        <v>Phase 2</v>
      </c>
      <c r="C8" s="55"/>
      <c r="D8" s="4" t="s">
        <v>18</v>
      </c>
      <c r="E8" s="10"/>
      <c r="F8" s="10"/>
      <c r="G8" s="10"/>
      <c r="H8" s="10"/>
      <c r="I8" s="10"/>
      <c r="J8" s="5" t="str">
        <f>REPT("|",COUNTIF(Tableau1[[#This Row],[Jalon 1]:[Jalon 5]],TRUE)*10)</f>
        <v/>
      </c>
      <c r="K8" s="7">
        <f>COUNTIFS(Tableau1[[#This Row],[Jalon 1]:[Progression]],TRUE)</f>
        <v>0</v>
      </c>
      <c r="L8" s="7">
        <f ca="1">IF(AND(E9&lt;&gt;"",E9=FALSE,Tableau1[[#This Row],[Jalon 1]]&lt;&gt;"",TODAY()&gt;Tableau1[[#This Row],[Jalon 1]]),1,0)</f>
        <v>0</v>
      </c>
      <c r="M8" s="7">
        <f ca="1">IF(AND(F9&lt;&gt;"",F9=FALSE,Tableau1[[#This Row],[Jalon 2]]&lt;&gt;"",TODAY()&gt;Tableau1[[#This Row],[Jalon 2]]),1,0)</f>
        <v>0</v>
      </c>
      <c r="N8" s="7">
        <f ca="1">IF(AND(G9&lt;&gt;"",G9=FALSE,Tableau1[[#This Row],[Jalon 3]]&lt;&gt;"",TODAY()&gt;Tableau1[[#This Row],[Jalon 3]]),1,0)</f>
        <v>0</v>
      </c>
      <c r="O8" s="7">
        <f ca="1">IF(AND(H9&lt;&gt;"",H9=FALSE,Tableau1[[#This Row],[Jalon 4]]&lt;&gt;"",TODAY()&gt;Tableau1[[#This Row],[Jalon 4]]),1,0)</f>
        <v>0</v>
      </c>
      <c r="P8" s="7">
        <f ca="1">IF(AND(I9&lt;&gt;"",I9=FALSE,Tableau1[[#This Row],[Jalon 5]]&lt;&gt;"",TODAY()&gt;Tableau1[[#This Row],[Jalon 5]]),1,0)</f>
        <v>0</v>
      </c>
      <c r="Q8" s="7" t="str">
        <f>IFERROR(IF(AND(Tableau1[[#This Row],[Jalon 1]]&lt;&gt;"",Tableau1[[#This Row],[Jalon 1]]&lt;&gt;FALSE,Tableau1[[#This Row],[Jalon 1]]&lt;&gt;TRUE,E10&lt;&gt;""),DATEDIF(Tableau1[[#This Row],[Jalon 1]],E10,"d"),""),"")</f>
        <v/>
      </c>
      <c r="R8" s="7" t="str">
        <f>IFERROR(IF(AND(Tableau1[[#This Row],[Jalon 2]]&lt;&gt;"",Tableau1[[#This Row],[Jalon 2]]&lt;&gt;FALSE,Tableau1[[#This Row],[Jalon 2]]&lt;&gt;TRUE,F10&lt;&gt;""),DATEDIF(Tableau1[[#This Row],[Jalon 2]],F10,"d"),""),"")</f>
        <v/>
      </c>
      <c r="S8" s="7" t="str">
        <f>IFERROR(IF(AND(Tableau1[[#This Row],[Jalon 3]]&lt;&gt;"",Tableau1[[#This Row],[Jalon 3]]&lt;&gt;FALSE,Tableau1[[#This Row],[Jalon 3]]&lt;&gt;TRUE,G10&lt;&gt;""),DATEDIF(Tableau1[[#This Row],[Jalon 3]],G10,"d"),""),"")</f>
        <v/>
      </c>
      <c r="T8" s="7" t="str">
        <f>IFERROR(IF(AND(Tableau1[[#This Row],[Jalon 4]]&lt;&gt;"",Tableau1[[#This Row],[Jalon 4]]&lt;&gt;FALSE,Tableau1[[#This Row],[Jalon 4]]&lt;&gt;TRUE,H10&lt;&gt;""),DATEDIF(Tableau1[[#This Row],[Jalon 4]],H10,"d"),""),"")</f>
        <v/>
      </c>
      <c r="U8" s="7" t="str">
        <f>IFERROR(IF(AND(Tableau1[[#This Row],[Jalon 5]]&lt;&gt;"",Tableau1[[#This Row],[Jalon 5]]&lt;&gt;FALSE,Tableau1[[#This Row],[Jalon 5]]&lt;&gt;TRUE,I10&lt;&gt;""),DATEDIF(Tableau1[[#This Row],[Jalon 5]],I10,"d"),""),"")</f>
        <v/>
      </c>
      <c r="W8" s="26"/>
      <c r="AA8" s="46"/>
    </row>
    <row r="9" spans="2:43" ht="16.2" x14ac:dyDescent="0.3">
      <c r="B9" s="12" t="str">
        <f>B10</f>
        <v>Phase 3</v>
      </c>
      <c r="C9" s="53"/>
      <c r="D9" s="3" t="s">
        <v>17</v>
      </c>
      <c r="E9" s="9"/>
      <c r="F9" s="9"/>
      <c r="G9" s="9"/>
      <c r="H9" s="9"/>
      <c r="I9" s="9"/>
      <c r="J9" s="2" t="str">
        <f>REPT("|",COUNTIF(Tableau1[[#This Row],[Jalon 1]:[Jalon 5]],TRUE)*10)</f>
        <v/>
      </c>
      <c r="K9" s="7">
        <f>COUNTIFS(Tableau1[[#This Row],[Jalon 1]:[Progression]],TRUE)</f>
        <v>0</v>
      </c>
      <c r="L9" s="7">
        <f ca="1">IF(AND(E10&lt;&gt;"",E10=FALSE,Tableau1[[#This Row],[Jalon 1]]&lt;&gt;"",TODAY()&gt;Tableau1[[#This Row],[Jalon 1]]),1,0)</f>
        <v>0</v>
      </c>
      <c r="M9" s="7">
        <f ca="1">IF(AND(F10&lt;&gt;"",F10=FALSE,Tableau1[[#This Row],[Jalon 2]]&lt;&gt;"",TODAY()&gt;Tableau1[[#This Row],[Jalon 2]]),1,0)</f>
        <v>0</v>
      </c>
      <c r="N9" s="7">
        <f ca="1">IF(AND(G10&lt;&gt;"",G10=FALSE,Tableau1[[#This Row],[Jalon 3]]&lt;&gt;"",TODAY()&gt;Tableau1[[#This Row],[Jalon 3]]),1,0)</f>
        <v>0</v>
      </c>
      <c r="O9" s="7">
        <f ca="1">IF(AND(H10&lt;&gt;"",H10=FALSE,Tableau1[[#This Row],[Jalon 4]]&lt;&gt;"",TODAY()&gt;Tableau1[[#This Row],[Jalon 4]]),1,0)</f>
        <v>0</v>
      </c>
      <c r="P9" s="7">
        <f ca="1">IF(AND(I10&lt;&gt;"",I10=FALSE,Tableau1[[#This Row],[Jalon 5]]&lt;&gt;"",TODAY()&gt;Tableau1[[#This Row],[Jalon 5]]),1,0)</f>
        <v>0</v>
      </c>
      <c r="Q9" s="7" t="str">
        <f>IFERROR(IF(AND(Tableau1[[#This Row],[Jalon 1]]&lt;&gt;"",Tableau1[[#This Row],[Jalon 1]]&lt;&gt;FALSE,Tableau1[[#This Row],[Jalon 1]]&lt;&gt;TRUE,E11&lt;&gt;""),DATEDIF(Tableau1[[#This Row],[Jalon 1]],E11,"d"),""),"")</f>
        <v/>
      </c>
      <c r="R9" s="7" t="str">
        <f>IFERROR(IF(AND(Tableau1[[#This Row],[Jalon 2]]&lt;&gt;"",Tableau1[[#This Row],[Jalon 2]]&lt;&gt;FALSE,Tableau1[[#This Row],[Jalon 2]]&lt;&gt;TRUE,F11&lt;&gt;""),DATEDIF(Tableau1[[#This Row],[Jalon 2]],F11,"d"),""),"")</f>
        <v/>
      </c>
      <c r="S9" s="7" t="str">
        <f>IFERROR(IF(AND(Tableau1[[#This Row],[Jalon 3]]&lt;&gt;"",Tableau1[[#This Row],[Jalon 3]]&lt;&gt;FALSE,Tableau1[[#This Row],[Jalon 3]]&lt;&gt;TRUE,G11&lt;&gt;""),DATEDIF(Tableau1[[#This Row],[Jalon 3]],G11,"d"),""),"")</f>
        <v/>
      </c>
      <c r="T9" s="7" t="str">
        <f>IFERROR(IF(AND(Tableau1[[#This Row],[Jalon 4]]&lt;&gt;"",Tableau1[[#This Row],[Jalon 4]]&lt;&gt;FALSE,Tableau1[[#This Row],[Jalon 4]]&lt;&gt;TRUE,H11&lt;&gt;""),DATEDIF(Tableau1[[#This Row],[Jalon 4]],H11,"d"),""),"")</f>
        <v/>
      </c>
      <c r="U9" s="7" t="str">
        <f>IFERROR(IF(AND(Tableau1[[#This Row],[Jalon 5]]&lt;&gt;"",Tableau1[[#This Row],[Jalon 5]]&lt;&gt;FALSE,Tableau1[[#This Row],[Jalon 5]]&lt;&gt;TRUE,I11&lt;&gt;""),DATEDIF(Tableau1[[#This Row],[Jalon 5]],I11,"d"),""),"")</f>
        <v/>
      </c>
      <c r="W9" s="26"/>
      <c r="AA9" s="46"/>
      <c r="AP9" s="1">
        <v>44927</v>
      </c>
      <c r="AQ9" s="1">
        <v>45292</v>
      </c>
    </row>
    <row r="10" spans="2:43" ht="16.2" x14ac:dyDescent="0.3">
      <c r="B10" s="8" t="s">
        <v>8</v>
      </c>
      <c r="C10" s="54" t="s">
        <v>37</v>
      </c>
      <c r="D10" s="3"/>
      <c r="E10" s="33" t="b">
        <v>0</v>
      </c>
      <c r="F10" s="33" t="b">
        <v>0</v>
      </c>
      <c r="G10" s="33" t="b">
        <v>0</v>
      </c>
      <c r="H10" s="33" t="b">
        <v>0</v>
      </c>
      <c r="I10" s="33" t="b">
        <v>0</v>
      </c>
      <c r="J10" s="2" t="str">
        <f>REPT("|",COUNTIF(Tableau1[[#This Row],[Jalon 1]:[Jalon 5]],TRUE)*10)</f>
        <v/>
      </c>
      <c r="K10" s="7">
        <f>COUNTIFS(Tableau1[[#This Row],[Jalon 1]:[Progression]],TRUE)</f>
        <v>0</v>
      </c>
      <c r="L10" s="7">
        <f ca="1">IF(AND(E11&lt;&gt;"",E11=FALSE,Tableau1[[#This Row],[Jalon 1]]&lt;&gt;"",TODAY()&gt;Tableau1[[#This Row],[Jalon 1]]),1,0)</f>
        <v>0</v>
      </c>
      <c r="M10" s="7">
        <f ca="1">IF(AND(F11&lt;&gt;"",F11=FALSE,Tableau1[[#This Row],[Jalon 2]]&lt;&gt;"",TODAY()&gt;Tableau1[[#This Row],[Jalon 2]]),1,0)</f>
        <v>0</v>
      </c>
      <c r="N10" s="7">
        <f ca="1">IF(AND(G11&lt;&gt;"",G11=FALSE,Tableau1[[#This Row],[Jalon 3]]&lt;&gt;"",TODAY()&gt;Tableau1[[#This Row],[Jalon 3]]),1,0)</f>
        <v>0</v>
      </c>
      <c r="O10" s="7">
        <f ca="1">IF(AND(H11&lt;&gt;"",H11=FALSE,Tableau1[[#This Row],[Jalon 4]]&lt;&gt;"",TODAY()&gt;Tableau1[[#This Row],[Jalon 4]]),1,0)</f>
        <v>0</v>
      </c>
      <c r="P10" s="7">
        <f ca="1">IF(AND(I11&lt;&gt;"",I11=FALSE,Tableau1[[#This Row],[Jalon 5]]&lt;&gt;"",TODAY()&gt;Tableau1[[#This Row],[Jalon 5]]),1,0)</f>
        <v>0</v>
      </c>
      <c r="Q10" s="7" t="str">
        <f>IFERROR(IF(AND(Tableau1[[#This Row],[Jalon 1]]&lt;&gt;"",Tableau1[[#This Row],[Jalon 1]]&lt;&gt;FALSE,Tableau1[[#This Row],[Jalon 1]]&lt;&gt;TRUE,E12&lt;&gt;""),DATEDIF(Tableau1[[#This Row],[Jalon 1]],E12,"d"),""),"")</f>
        <v/>
      </c>
      <c r="R10" s="7" t="str">
        <f>IFERROR(IF(AND(Tableau1[[#This Row],[Jalon 2]]&lt;&gt;"",Tableau1[[#This Row],[Jalon 2]]&lt;&gt;FALSE,Tableau1[[#This Row],[Jalon 2]]&lt;&gt;TRUE,F12&lt;&gt;""),DATEDIF(Tableau1[[#This Row],[Jalon 2]],F12,"d"),""),"")</f>
        <v/>
      </c>
      <c r="S10" s="7" t="str">
        <f>IFERROR(IF(AND(Tableau1[[#This Row],[Jalon 3]]&lt;&gt;"",Tableau1[[#This Row],[Jalon 3]]&lt;&gt;FALSE,Tableau1[[#This Row],[Jalon 3]]&lt;&gt;TRUE,G12&lt;&gt;""),DATEDIF(Tableau1[[#This Row],[Jalon 3]],G12,"d"),""),"")</f>
        <v/>
      </c>
      <c r="T10" s="7" t="str">
        <f>IFERROR(IF(AND(Tableau1[[#This Row],[Jalon 4]]&lt;&gt;"",Tableau1[[#This Row],[Jalon 4]]&lt;&gt;FALSE,Tableau1[[#This Row],[Jalon 4]]&lt;&gt;TRUE,H12&lt;&gt;""),DATEDIF(Tableau1[[#This Row],[Jalon 4]],H12,"d"),""),"")</f>
        <v/>
      </c>
      <c r="U10" s="7" t="str">
        <f>IFERROR(IF(AND(Tableau1[[#This Row],[Jalon 5]]&lt;&gt;"",Tableau1[[#This Row],[Jalon 5]]&lt;&gt;FALSE,Tableau1[[#This Row],[Jalon 5]]&lt;&gt;TRUE,I12&lt;&gt;""),DATEDIF(Tableau1[[#This Row],[Jalon 5]],I12,"d"),""),"")</f>
        <v/>
      </c>
      <c r="W10" s="26"/>
      <c r="AA10" s="46"/>
      <c r="AP10" s="1">
        <v>45291</v>
      </c>
      <c r="AQ10" s="1">
        <v>45657</v>
      </c>
    </row>
    <row r="11" spans="2:43" ht="16.2" x14ac:dyDescent="0.3">
      <c r="B11" s="13" t="str">
        <f>B10</f>
        <v>Phase 3</v>
      </c>
      <c r="C11" s="55"/>
      <c r="D11" s="4" t="s">
        <v>18</v>
      </c>
      <c r="E11" s="10"/>
      <c r="F11" s="10"/>
      <c r="G11" s="10"/>
      <c r="H11" s="10"/>
      <c r="I11" s="10"/>
      <c r="J11" s="5" t="str">
        <f>REPT("|",COUNTIF(Tableau1[[#This Row],[Jalon 1]:[Jalon 5]],TRUE)*10)</f>
        <v/>
      </c>
      <c r="K11" s="7">
        <f>COUNTIFS(Tableau1[[#This Row],[Jalon 1]:[Progression]],TRUE)</f>
        <v>0</v>
      </c>
      <c r="L11" s="7">
        <f ca="1">IF(AND(E12&lt;&gt;"",E12=FALSE,Tableau1[[#This Row],[Jalon 1]]&lt;&gt;"",TODAY()&gt;Tableau1[[#This Row],[Jalon 1]]),1,0)</f>
        <v>0</v>
      </c>
      <c r="M11" s="7">
        <f ca="1">IF(AND(F12&lt;&gt;"",F12=FALSE,Tableau1[[#This Row],[Jalon 2]]&lt;&gt;"",TODAY()&gt;Tableau1[[#This Row],[Jalon 2]]),1,0)</f>
        <v>0</v>
      </c>
      <c r="N11" s="7">
        <f ca="1">IF(AND(G12&lt;&gt;"",G12=FALSE,Tableau1[[#This Row],[Jalon 3]]&lt;&gt;"",TODAY()&gt;Tableau1[[#This Row],[Jalon 3]]),1,0)</f>
        <v>0</v>
      </c>
      <c r="O11" s="7">
        <f ca="1">IF(AND(H12&lt;&gt;"",H12=FALSE,Tableau1[[#This Row],[Jalon 4]]&lt;&gt;"",TODAY()&gt;Tableau1[[#This Row],[Jalon 4]]),1,0)</f>
        <v>0</v>
      </c>
      <c r="P11" s="7">
        <f ca="1">IF(AND(I12&lt;&gt;"",I12=FALSE,Tableau1[[#This Row],[Jalon 5]]&lt;&gt;"",TODAY()&gt;Tableau1[[#This Row],[Jalon 5]]),1,0)</f>
        <v>0</v>
      </c>
      <c r="Q11" s="7" t="str">
        <f>IFERROR(IF(AND(Tableau1[[#This Row],[Jalon 1]]&lt;&gt;"",Tableau1[[#This Row],[Jalon 1]]&lt;&gt;FALSE,Tableau1[[#This Row],[Jalon 1]]&lt;&gt;TRUE,E13&lt;&gt;""),DATEDIF(Tableau1[[#This Row],[Jalon 1]],E13,"d"),""),"")</f>
        <v/>
      </c>
      <c r="R11" s="7" t="str">
        <f>IFERROR(IF(AND(Tableau1[[#This Row],[Jalon 2]]&lt;&gt;"",Tableau1[[#This Row],[Jalon 2]]&lt;&gt;FALSE,Tableau1[[#This Row],[Jalon 2]]&lt;&gt;TRUE,F13&lt;&gt;""),DATEDIF(Tableau1[[#This Row],[Jalon 2]],F13,"d"),""),"")</f>
        <v/>
      </c>
      <c r="S11" s="7" t="str">
        <f>IFERROR(IF(AND(Tableau1[[#This Row],[Jalon 3]]&lt;&gt;"",Tableau1[[#This Row],[Jalon 3]]&lt;&gt;FALSE,Tableau1[[#This Row],[Jalon 3]]&lt;&gt;TRUE,G13&lt;&gt;""),DATEDIF(Tableau1[[#This Row],[Jalon 3]],G13,"d"),""),"")</f>
        <v/>
      </c>
      <c r="T11" s="7" t="str">
        <f>IFERROR(IF(AND(Tableau1[[#This Row],[Jalon 4]]&lt;&gt;"",Tableau1[[#This Row],[Jalon 4]]&lt;&gt;FALSE,Tableau1[[#This Row],[Jalon 4]]&lt;&gt;TRUE,H13&lt;&gt;""),DATEDIF(Tableau1[[#This Row],[Jalon 4]],H13,"d"),""),"")</f>
        <v/>
      </c>
      <c r="U11" s="7" t="str">
        <f>IFERROR(IF(AND(Tableau1[[#This Row],[Jalon 5]]&lt;&gt;"",Tableau1[[#This Row],[Jalon 5]]&lt;&gt;FALSE,Tableau1[[#This Row],[Jalon 5]]&lt;&gt;TRUE,I13&lt;&gt;""),DATEDIF(Tableau1[[#This Row],[Jalon 5]],I13,"d"),""),"")</f>
        <v/>
      </c>
      <c r="W11" s="26"/>
      <c r="AA11" s="46"/>
    </row>
    <row r="12" spans="2:43" ht="16.2" x14ac:dyDescent="0.3">
      <c r="B12" s="12" t="str">
        <f>B13</f>
        <v>Phase 4</v>
      </c>
      <c r="C12" s="53"/>
      <c r="D12" s="3" t="s">
        <v>17</v>
      </c>
      <c r="E12" s="9"/>
      <c r="F12" s="9"/>
      <c r="G12" s="9"/>
      <c r="H12" s="9"/>
      <c r="I12" s="9"/>
      <c r="J12" s="2" t="str">
        <f>REPT("|",COUNTIF(Tableau1[[#This Row],[Jalon 1]:[Jalon 5]],TRUE)*10)</f>
        <v/>
      </c>
      <c r="K12" s="7">
        <f>COUNTIFS(Tableau1[[#This Row],[Jalon 1]:[Progression]],TRUE)</f>
        <v>0</v>
      </c>
      <c r="L12" s="7">
        <f ca="1">IF(AND(E13&lt;&gt;"",E13=FALSE,Tableau1[[#This Row],[Jalon 1]]&lt;&gt;"",TODAY()&gt;Tableau1[[#This Row],[Jalon 1]]),1,0)</f>
        <v>0</v>
      </c>
      <c r="M12" s="7">
        <f ca="1">IF(AND(F13&lt;&gt;"",F13=FALSE,Tableau1[[#This Row],[Jalon 2]]&lt;&gt;"",TODAY()&gt;Tableau1[[#This Row],[Jalon 2]]),1,0)</f>
        <v>0</v>
      </c>
      <c r="N12" s="7">
        <f ca="1">IF(AND(G13&lt;&gt;"",G13=FALSE,Tableau1[[#This Row],[Jalon 3]]&lt;&gt;"",TODAY()&gt;Tableau1[[#This Row],[Jalon 3]]),1,0)</f>
        <v>0</v>
      </c>
      <c r="O12" s="7">
        <f ca="1">IF(AND(H13&lt;&gt;"",H13=FALSE,Tableau1[[#This Row],[Jalon 4]]&lt;&gt;"",TODAY()&gt;Tableau1[[#This Row],[Jalon 4]]),1,0)</f>
        <v>0</v>
      </c>
      <c r="P12" s="7">
        <f ca="1">IF(AND(I13&lt;&gt;"",I13=FALSE,Tableau1[[#This Row],[Jalon 5]]&lt;&gt;"",TODAY()&gt;Tableau1[[#This Row],[Jalon 5]]),1,0)</f>
        <v>0</v>
      </c>
      <c r="Q12" s="7" t="str">
        <f>IFERROR(IF(AND(Tableau1[[#This Row],[Jalon 1]]&lt;&gt;"",Tableau1[[#This Row],[Jalon 1]]&lt;&gt;FALSE,Tableau1[[#This Row],[Jalon 1]]&lt;&gt;TRUE,E14&lt;&gt;""),DATEDIF(Tableau1[[#This Row],[Jalon 1]],E14,"d"),""),"")</f>
        <v/>
      </c>
      <c r="R12" s="7" t="str">
        <f>IFERROR(IF(AND(Tableau1[[#This Row],[Jalon 2]]&lt;&gt;"",Tableau1[[#This Row],[Jalon 2]]&lt;&gt;FALSE,Tableau1[[#This Row],[Jalon 2]]&lt;&gt;TRUE,F14&lt;&gt;""),DATEDIF(Tableau1[[#This Row],[Jalon 2]],F14,"d"),""),"")</f>
        <v/>
      </c>
      <c r="S12" s="7" t="str">
        <f>IFERROR(IF(AND(Tableau1[[#This Row],[Jalon 3]]&lt;&gt;"",Tableau1[[#This Row],[Jalon 3]]&lt;&gt;FALSE,Tableau1[[#This Row],[Jalon 3]]&lt;&gt;TRUE,G14&lt;&gt;""),DATEDIF(Tableau1[[#This Row],[Jalon 3]],G14,"d"),""),"")</f>
        <v/>
      </c>
      <c r="T12" s="7" t="str">
        <f>IFERROR(IF(AND(Tableau1[[#This Row],[Jalon 4]]&lt;&gt;"",Tableau1[[#This Row],[Jalon 4]]&lt;&gt;FALSE,Tableau1[[#This Row],[Jalon 4]]&lt;&gt;TRUE,H14&lt;&gt;""),DATEDIF(Tableau1[[#This Row],[Jalon 4]],H14,"d"),""),"")</f>
        <v/>
      </c>
      <c r="U12" s="7" t="str">
        <f>IFERROR(IF(AND(Tableau1[[#This Row],[Jalon 5]]&lt;&gt;"",Tableau1[[#This Row],[Jalon 5]]&lt;&gt;FALSE,Tableau1[[#This Row],[Jalon 5]]&lt;&gt;TRUE,I14&lt;&gt;""),DATEDIF(Tableau1[[#This Row],[Jalon 5]],I14,"d"),""),"")</f>
        <v/>
      </c>
      <c r="W12" s="47" t="s">
        <v>27</v>
      </c>
      <c r="X12" s="49"/>
      <c r="AA12" s="46"/>
      <c r="AB12" s="24"/>
      <c r="AC12" s="24"/>
      <c r="AD12" s="24"/>
      <c r="AE12" s="24"/>
      <c r="AF12" s="24"/>
    </row>
    <row r="13" spans="2:43" ht="16.2" x14ac:dyDescent="0.3">
      <c r="B13" s="8" t="s">
        <v>9</v>
      </c>
      <c r="C13" s="54"/>
      <c r="D13" s="3"/>
      <c r="E13" s="33" t="b">
        <v>0</v>
      </c>
      <c r="F13" s="33" t="b">
        <v>0</v>
      </c>
      <c r="G13" s="33" t="b">
        <v>0</v>
      </c>
      <c r="H13" s="33" t="b">
        <v>0</v>
      </c>
      <c r="I13" s="33" t="b">
        <v>0</v>
      </c>
      <c r="J13" s="2" t="str">
        <f>REPT("|",COUNTIF(Tableau1[[#This Row],[Jalon 1]:[Jalon 5]],TRUE)*10)</f>
        <v/>
      </c>
      <c r="K13" s="7">
        <f>COUNTIFS(Tableau1[[#This Row],[Jalon 1]:[Progression]],TRUE)</f>
        <v>0</v>
      </c>
      <c r="L13" s="7">
        <f ca="1">IF(AND(E14&lt;&gt;"",E14=FALSE,Tableau1[[#This Row],[Jalon 1]]&lt;&gt;"",TODAY()&gt;Tableau1[[#This Row],[Jalon 1]]),1,0)</f>
        <v>0</v>
      </c>
      <c r="M13" s="7">
        <f ca="1">IF(AND(F14&lt;&gt;"",F14=FALSE,Tableau1[[#This Row],[Jalon 2]]&lt;&gt;"",TODAY()&gt;Tableau1[[#This Row],[Jalon 2]]),1,0)</f>
        <v>0</v>
      </c>
      <c r="N13" s="7">
        <f ca="1">IF(AND(G14&lt;&gt;"",G14=FALSE,Tableau1[[#This Row],[Jalon 3]]&lt;&gt;"",TODAY()&gt;Tableau1[[#This Row],[Jalon 3]]),1,0)</f>
        <v>0</v>
      </c>
      <c r="O13" s="7">
        <f ca="1">IF(AND(H14&lt;&gt;"",H14=FALSE,Tableau1[[#This Row],[Jalon 4]]&lt;&gt;"",TODAY()&gt;Tableau1[[#This Row],[Jalon 4]]),1,0)</f>
        <v>0</v>
      </c>
      <c r="P13" s="7">
        <f ca="1">IF(AND(I14&lt;&gt;"",I14=FALSE,Tableau1[[#This Row],[Jalon 5]]&lt;&gt;"",TODAY()&gt;Tableau1[[#This Row],[Jalon 5]]),1,0)</f>
        <v>0</v>
      </c>
      <c r="Q13" s="7" t="str">
        <f>IFERROR(IF(AND(Tableau1[[#This Row],[Jalon 1]]&lt;&gt;"",Tableau1[[#This Row],[Jalon 1]]&lt;&gt;FALSE,Tableau1[[#This Row],[Jalon 1]]&lt;&gt;TRUE,E15&lt;&gt;""),DATEDIF(Tableau1[[#This Row],[Jalon 1]],E15,"d"),""),"")</f>
        <v/>
      </c>
      <c r="R13" s="7" t="str">
        <f>IFERROR(IF(AND(Tableau1[[#This Row],[Jalon 2]]&lt;&gt;"",Tableau1[[#This Row],[Jalon 2]]&lt;&gt;FALSE,Tableau1[[#This Row],[Jalon 2]]&lt;&gt;TRUE,F15&lt;&gt;""),DATEDIF(Tableau1[[#This Row],[Jalon 2]],F15,"d"),""),"")</f>
        <v/>
      </c>
      <c r="S13" s="7" t="str">
        <f>IFERROR(IF(AND(Tableau1[[#This Row],[Jalon 3]]&lt;&gt;"",Tableau1[[#This Row],[Jalon 3]]&lt;&gt;FALSE,Tableau1[[#This Row],[Jalon 3]]&lt;&gt;TRUE,G15&lt;&gt;""),DATEDIF(Tableau1[[#This Row],[Jalon 3]],G15,"d"),""),"")</f>
        <v/>
      </c>
      <c r="T13" s="7" t="str">
        <f>IFERROR(IF(AND(Tableau1[[#This Row],[Jalon 4]]&lt;&gt;"",Tableau1[[#This Row],[Jalon 4]]&lt;&gt;FALSE,Tableau1[[#This Row],[Jalon 4]]&lt;&gt;TRUE,H15&lt;&gt;""),DATEDIF(Tableau1[[#This Row],[Jalon 4]],H15,"d"),""),"")</f>
        <v/>
      </c>
      <c r="U13" s="7" t="str">
        <f>IFERROR(IF(AND(Tableau1[[#This Row],[Jalon 5]]&lt;&gt;"",Tableau1[[#This Row],[Jalon 5]]&lt;&gt;FALSE,Tableau1[[#This Row],[Jalon 5]]&lt;&gt;TRUE,I15&lt;&gt;""),DATEDIF(Tableau1[[#This Row],[Jalon 5]],I15,"d"),""),"")</f>
        <v/>
      </c>
      <c r="W13" s="50" t="str" cm="1">
        <f t="array" aca="1" ref="W13" ca="1">IFERROR(_xlfn._xlws.FILTER(Tableau1[NOM DU PROJET],Tableau1[Calculs_Phases_terminées]=5),"")</f>
        <v/>
      </c>
      <c r="X13" s="48"/>
      <c r="Y13" s="34"/>
      <c r="AA13" s="46"/>
      <c r="AB13" s="24"/>
      <c r="AC13" s="24"/>
      <c r="AD13" s="24"/>
      <c r="AE13" s="24"/>
      <c r="AF13" s="24"/>
    </row>
    <row r="14" spans="2:43" ht="16.2" x14ac:dyDescent="0.3">
      <c r="B14" s="13" t="str">
        <f>B13</f>
        <v>Phase 4</v>
      </c>
      <c r="C14" s="55"/>
      <c r="D14" s="4" t="s">
        <v>18</v>
      </c>
      <c r="E14" s="10"/>
      <c r="F14" s="10"/>
      <c r="G14" s="10"/>
      <c r="H14" s="10"/>
      <c r="I14" s="10"/>
      <c r="J14" s="5" t="str">
        <f>REPT("|",COUNTIF(Tableau1[[#This Row],[Jalon 1]:[Jalon 5]],TRUE)*10)</f>
        <v/>
      </c>
      <c r="K14" s="7">
        <f>COUNTIFS(Tableau1[[#This Row],[Jalon 1]:[Progression]],TRUE)</f>
        <v>0</v>
      </c>
      <c r="L14" s="7">
        <f ca="1">IF(AND(E15&lt;&gt;"",E15=FALSE,Tableau1[[#This Row],[Jalon 1]]&lt;&gt;"",TODAY()&gt;Tableau1[[#This Row],[Jalon 1]]),1,0)</f>
        <v>0</v>
      </c>
      <c r="M14" s="7">
        <f ca="1">IF(AND(F15&lt;&gt;"",F15=FALSE,Tableau1[[#This Row],[Jalon 2]]&lt;&gt;"",TODAY()&gt;Tableau1[[#This Row],[Jalon 2]]),1,0)</f>
        <v>0</v>
      </c>
      <c r="N14" s="7">
        <f ca="1">IF(AND(G15&lt;&gt;"",G15=FALSE,Tableau1[[#This Row],[Jalon 3]]&lt;&gt;"",TODAY()&gt;Tableau1[[#This Row],[Jalon 3]]),1,0)</f>
        <v>0</v>
      </c>
      <c r="O14" s="7">
        <f ca="1">IF(AND(H15&lt;&gt;"",H15=FALSE,Tableau1[[#This Row],[Jalon 4]]&lt;&gt;"",TODAY()&gt;Tableau1[[#This Row],[Jalon 4]]),1,0)</f>
        <v>0</v>
      </c>
      <c r="P14" s="7">
        <f ca="1">IF(AND(I15&lt;&gt;"",I15=FALSE,Tableau1[[#This Row],[Jalon 5]]&lt;&gt;"",TODAY()&gt;Tableau1[[#This Row],[Jalon 5]]),1,0)</f>
        <v>0</v>
      </c>
      <c r="Q14" s="7" t="str">
        <f>IFERROR(IF(AND(Tableau1[[#This Row],[Jalon 1]]&lt;&gt;"",Tableau1[[#This Row],[Jalon 1]]&lt;&gt;FALSE,Tableau1[[#This Row],[Jalon 1]]&lt;&gt;TRUE,E16&lt;&gt;""),DATEDIF(Tableau1[[#This Row],[Jalon 1]],E16,"d"),""),"")</f>
        <v/>
      </c>
      <c r="R14" s="7" t="str">
        <f>IFERROR(IF(AND(Tableau1[[#This Row],[Jalon 2]]&lt;&gt;"",Tableau1[[#This Row],[Jalon 2]]&lt;&gt;FALSE,Tableau1[[#This Row],[Jalon 2]]&lt;&gt;TRUE,F16&lt;&gt;""),DATEDIF(Tableau1[[#This Row],[Jalon 2]],F16,"d"),""),"")</f>
        <v/>
      </c>
      <c r="S14" s="7" t="str">
        <f>IFERROR(IF(AND(Tableau1[[#This Row],[Jalon 3]]&lt;&gt;"",Tableau1[[#This Row],[Jalon 3]]&lt;&gt;FALSE,Tableau1[[#This Row],[Jalon 3]]&lt;&gt;TRUE,G16&lt;&gt;""),DATEDIF(Tableau1[[#This Row],[Jalon 3]],G16,"d"),""),"")</f>
        <v/>
      </c>
      <c r="T14" s="7" t="str">
        <f>IFERROR(IF(AND(Tableau1[[#This Row],[Jalon 4]]&lt;&gt;"",Tableau1[[#This Row],[Jalon 4]]&lt;&gt;FALSE,Tableau1[[#This Row],[Jalon 4]]&lt;&gt;TRUE,H16&lt;&gt;""),DATEDIF(Tableau1[[#This Row],[Jalon 4]],H16,"d"),""),"")</f>
        <v/>
      </c>
      <c r="U14" s="7" t="str">
        <f>IFERROR(IF(AND(Tableau1[[#This Row],[Jalon 5]]&lt;&gt;"",Tableau1[[#This Row],[Jalon 5]]&lt;&gt;FALSE,Tableau1[[#This Row],[Jalon 5]]&lt;&gt;TRUE,I16&lt;&gt;""),DATEDIF(Tableau1[[#This Row],[Jalon 5]],I16,"d"),""),"")</f>
        <v/>
      </c>
      <c r="W14" s="50"/>
      <c r="X14" s="48"/>
      <c r="Y14" s="34"/>
      <c r="AA14" s="46"/>
      <c r="AB14" s="24"/>
      <c r="AC14" s="24"/>
      <c r="AD14" s="24"/>
      <c r="AE14" s="24"/>
      <c r="AF14" s="24"/>
    </row>
    <row r="15" spans="2:43" ht="16.2" x14ac:dyDescent="0.3">
      <c r="B15" s="12" t="str">
        <f>B16</f>
        <v>Phase 5</v>
      </c>
      <c r="C15" s="53"/>
      <c r="D15" s="3" t="s">
        <v>17</v>
      </c>
      <c r="E15" s="9"/>
      <c r="F15" s="9"/>
      <c r="G15" s="9"/>
      <c r="H15" s="9"/>
      <c r="I15" s="9"/>
      <c r="J15" s="2" t="str">
        <f>REPT("|",COUNTIF(Tableau1[[#This Row],[Jalon 1]:[Jalon 5]],TRUE)*10)</f>
        <v/>
      </c>
      <c r="K15" s="7">
        <f>COUNTIFS(Tableau1[[#This Row],[Jalon 1]:[Progression]],TRUE)</f>
        <v>0</v>
      </c>
      <c r="L15" s="7">
        <f ca="1">IF(AND(E16&lt;&gt;"",E16=FALSE,Tableau1[[#This Row],[Jalon 1]]&lt;&gt;"",TODAY()&gt;Tableau1[[#This Row],[Jalon 1]]),1,0)</f>
        <v>0</v>
      </c>
      <c r="M15" s="7">
        <f ca="1">IF(AND(F16&lt;&gt;"",F16=FALSE,Tableau1[[#This Row],[Jalon 2]]&lt;&gt;"",TODAY()&gt;Tableau1[[#This Row],[Jalon 2]]),1,0)</f>
        <v>0</v>
      </c>
      <c r="N15" s="7">
        <f ca="1">IF(AND(G16&lt;&gt;"",G16=FALSE,Tableau1[[#This Row],[Jalon 3]]&lt;&gt;"",TODAY()&gt;Tableau1[[#This Row],[Jalon 3]]),1,0)</f>
        <v>0</v>
      </c>
      <c r="O15" s="7">
        <f ca="1">IF(AND(H16&lt;&gt;"",H16=FALSE,Tableau1[[#This Row],[Jalon 4]]&lt;&gt;"",TODAY()&gt;Tableau1[[#This Row],[Jalon 4]]),1,0)</f>
        <v>0</v>
      </c>
      <c r="P15" s="7">
        <f ca="1">IF(AND(I16&lt;&gt;"",I16=FALSE,Tableau1[[#This Row],[Jalon 5]]&lt;&gt;"",TODAY()&gt;Tableau1[[#This Row],[Jalon 5]]),1,0)</f>
        <v>0</v>
      </c>
      <c r="Q15" s="7" t="str">
        <f ca="1">IFERROR(IF(AND(Tableau1[[#This Row],[Jalon 1]]&lt;&gt;"",Tableau1[[#This Row],[Jalon 1]]&lt;&gt;FALSE,Tableau1[[#This Row],[Jalon 1]]&lt;&gt;TRUE,E17&lt;&gt;""),DATEDIF(Tableau1[[#This Row],[Jalon 1]],E17,"d"),""),"")</f>
        <v/>
      </c>
      <c r="R15" s="7" t="str">
        <f ca="1">IFERROR(IF(AND(Tableau1[[#This Row],[Jalon 2]]&lt;&gt;"",Tableau1[[#This Row],[Jalon 2]]&lt;&gt;FALSE,Tableau1[[#This Row],[Jalon 2]]&lt;&gt;TRUE,F17&lt;&gt;""),DATEDIF(Tableau1[[#This Row],[Jalon 2]],F17,"d"),""),"")</f>
        <v/>
      </c>
      <c r="S15" s="7" t="str">
        <f ca="1">IFERROR(IF(AND(Tableau1[[#This Row],[Jalon 3]]&lt;&gt;"",Tableau1[[#This Row],[Jalon 3]]&lt;&gt;FALSE,Tableau1[[#This Row],[Jalon 3]]&lt;&gt;TRUE,G17&lt;&gt;""),DATEDIF(Tableau1[[#This Row],[Jalon 3]],G17,"d"),""),"")</f>
        <v/>
      </c>
      <c r="T15" s="7" t="str">
        <f ca="1">IFERROR(IF(AND(Tableau1[[#This Row],[Jalon 4]]&lt;&gt;"",Tableau1[[#This Row],[Jalon 4]]&lt;&gt;FALSE,Tableau1[[#This Row],[Jalon 4]]&lt;&gt;TRUE,H17&lt;&gt;""),DATEDIF(Tableau1[[#This Row],[Jalon 4]],H17,"d"),""),"")</f>
        <v/>
      </c>
      <c r="U15" s="7" t="str">
        <f ca="1">IFERROR(IF(AND(Tableau1[[#This Row],[Jalon 5]]&lt;&gt;"",Tableau1[[#This Row],[Jalon 5]]&lt;&gt;FALSE,Tableau1[[#This Row],[Jalon 5]]&lt;&gt;TRUE,I17&lt;&gt;""),DATEDIF(Tableau1[[#This Row],[Jalon 5]],I17,"d"),""),"")</f>
        <v/>
      </c>
      <c r="W15" s="50"/>
      <c r="X15" s="48"/>
      <c r="Y15" s="34"/>
      <c r="AA15" s="46"/>
      <c r="AB15" s="24"/>
      <c r="AC15" s="24"/>
      <c r="AD15" s="24"/>
      <c r="AE15" s="24"/>
      <c r="AF15" s="24"/>
    </row>
    <row r="16" spans="2:43" ht="16.2" x14ac:dyDescent="0.3">
      <c r="B16" s="8" t="s">
        <v>10</v>
      </c>
      <c r="C16" s="54"/>
      <c r="D16" s="3"/>
      <c r="E16" s="33" t="b">
        <v>0</v>
      </c>
      <c r="F16" s="33" t="b">
        <v>0</v>
      </c>
      <c r="G16" s="33" t="b">
        <v>0</v>
      </c>
      <c r="H16" s="33" t="b">
        <v>0</v>
      </c>
      <c r="I16" s="33" t="b">
        <v>0</v>
      </c>
      <c r="J16" s="2" t="str">
        <f>REPT("|",COUNTIF(Tableau1[[#This Row],[Jalon 1]:[Jalon 5]],TRUE)*10)</f>
        <v/>
      </c>
      <c r="K16" s="7">
        <f>COUNTIFS(Tableau1[[#This Row],[Jalon 1]:[Progression]],TRUE)</f>
        <v>0</v>
      </c>
      <c r="L16" s="7">
        <f ca="1">IF(AND(E17&lt;&gt;"",E17=FALSE,Tableau1[[#This Row],[Jalon 1]]&lt;&gt;"",TODAY()&gt;Tableau1[[#This Row],[Jalon 1]]),1,0)</f>
        <v>0</v>
      </c>
      <c r="M16" s="7">
        <f ca="1">IF(AND(F17&lt;&gt;"",F17=FALSE,Tableau1[[#This Row],[Jalon 2]]&lt;&gt;"",TODAY()&gt;Tableau1[[#This Row],[Jalon 2]]),1,0)</f>
        <v>0</v>
      </c>
      <c r="N16" s="7">
        <f ca="1">IF(AND(G17&lt;&gt;"",G17=FALSE,Tableau1[[#This Row],[Jalon 3]]&lt;&gt;"",TODAY()&gt;Tableau1[[#This Row],[Jalon 3]]),1,0)</f>
        <v>0</v>
      </c>
      <c r="O16" s="7">
        <f ca="1">IF(AND(H17&lt;&gt;"",H17=FALSE,Tableau1[[#This Row],[Jalon 4]]&lt;&gt;"",TODAY()&gt;Tableau1[[#This Row],[Jalon 4]]),1,0)</f>
        <v>0</v>
      </c>
      <c r="P16" s="7">
        <f ca="1">IF(AND(I17&lt;&gt;"",I17=FALSE,Tableau1[[#This Row],[Jalon 5]]&lt;&gt;"",TODAY()&gt;Tableau1[[#This Row],[Jalon 5]]),1,0)</f>
        <v>0</v>
      </c>
      <c r="Q16" s="7" t="str">
        <f>IFERROR(IF(AND(Tableau1[[#This Row],[Jalon 1]]&lt;&gt;"",Tableau1[[#This Row],[Jalon 1]]&lt;&gt;FALSE,Tableau1[[#This Row],[Jalon 1]]&lt;&gt;TRUE,E18&lt;&gt;""),DATEDIF(Tableau1[[#This Row],[Jalon 1]],E18,"d"),""),"")</f>
        <v/>
      </c>
      <c r="R16" s="7" t="str">
        <f>IFERROR(IF(AND(Tableau1[[#This Row],[Jalon 2]]&lt;&gt;"",Tableau1[[#This Row],[Jalon 2]]&lt;&gt;FALSE,Tableau1[[#This Row],[Jalon 2]]&lt;&gt;TRUE,F18&lt;&gt;""),DATEDIF(Tableau1[[#This Row],[Jalon 2]],F18,"d"),""),"")</f>
        <v/>
      </c>
      <c r="S16" s="7" t="str">
        <f>IFERROR(IF(AND(Tableau1[[#This Row],[Jalon 3]]&lt;&gt;"",Tableau1[[#This Row],[Jalon 3]]&lt;&gt;FALSE,Tableau1[[#This Row],[Jalon 3]]&lt;&gt;TRUE,G18&lt;&gt;""),DATEDIF(Tableau1[[#This Row],[Jalon 3]],G18,"d"),""),"")</f>
        <v/>
      </c>
      <c r="T16" s="7" t="str">
        <f>IFERROR(IF(AND(Tableau1[[#This Row],[Jalon 4]]&lt;&gt;"",Tableau1[[#This Row],[Jalon 4]]&lt;&gt;FALSE,Tableau1[[#This Row],[Jalon 4]]&lt;&gt;TRUE,H18&lt;&gt;""),DATEDIF(Tableau1[[#This Row],[Jalon 4]],H18,"d"),""),"")</f>
        <v/>
      </c>
      <c r="U16" s="7" t="str">
        <f>IFERROR(IF(AND(Tableau1[[#This Row],[Jalon 5]]&lt;&gt;"",Tableau1[[#This Row],[Jalon 5]]&lt;&gt;FALSE,Tableau1[[#This Row],[Jalon 5]]&lt;&gt;TRUE,I18&lt;&gt;""),DATEDIF(Tableau1[[#This Row],[Jalon 5]],I18,"d"),""),"")</f>
        <v/>
      </c>
      <c r="W16" s="50"/>
      <c r="X16" s="48"/>
      <c r="AA16" s="46"/>
      <c r="AB16" s="26"/>
      <c r="AC16" s="26"/>
      <c r="AD16" s="26"/>
      <c r="AE16" s="26"/>
      <c r="AF16" s="26"/>
    </row>
    <row r="17" spans="2:37" ht="16.2" x14ac:dyDescent="0.3">
      <c r="B17" s="13" t="str">
        <f>B16</f>
        <v>Phase 5</v>
      </c>
      <c r="C17" s="55"/>
      <c r="D17" s="4" t="s">
        <v>18</v>
      </c>
      <c r="E17" s="10" t="str">
        <f ca="1">IF(AND(E15&lt;&gt;"",E16=TRUE),E15+RANDBETWEEN(2,25),"")</f>
        <v/>
      </c>
      <c r="F17" s="10" t="str">
        <f t="shared" ref="F17" ca="1" si="2">IF(AND(F15&lt;&gt;"",F16=TRUE),F15+RANDBETWEEN(2,25),"")</f>
        <v/>
      </c>
      <c r="G17" s="10" t="str">
        <f t="shared" ref="G17" ca="1" si="3">IF(AND(G15&lt;&gt;"",G16=TRUE),G15+RANDBETWEEN(2,25),"")</f>
        <v/>
      </c>
      <c r="H17" s="10" t="str">
        <f t="shared" ref="H17" ca="1" si="4">IF(AND(H15&lt;&gt;"",H16=TRUE),H15+RANDBETWEEN(2,25),"")</f>
        <v/>
      </c>
      <c r="I17" s="10" t="str">
        <f t="shared" ref="I17" ca="1" si="5">IF(AND(I15&lt;&gt;"",I16=TRUE),I15+RANDBETWEEN(2,25),"")</f>
        <v/>
      </c>
      <c r="J17" s="5" t="str">
        <f ca="1">REPT("|",COUNTIF(Tableau1[[#This Row],[Jalon 1]:[Jalon 5]],TRUE)*10)</f>
        <v/>
      </c>
      <c r="K17" s="7">
        <f ca="1">COUNTIFS(Tableau1[[#This Row],[Jalon 1]:[Progression]],TRUE)</f>
        <v>0</v>
      </c>
      <c r="L17" s="7">
        <f ca="1">IF(AND(E18&lt;&gt;"",E18=FALSE,Tableau1[[#This Row],[Jalon 1]]&lt;&gt;"",TODAY()&gt;Tableau1[[#This Row],[Jalon 1]]),1,0)</f>
        <v>0</v>
      </c>
      <c r="M17" s="7">
        <f ca="1">IF(AND(F18&lt;&gt;"",F18=FALSE,Tableau1[[#This Row],[Jalon 2]]&lt;&gt;"",TODAY()&gt;Tableau1[[#This Row],[Jalon 2]]),1,0)</f>
        <v>0</v>
      </c>
      <c r="N17" s="7">
        <f ca="1">IF(AND(G18&lt;&gt;"",G18=FALSE,Tableau1[[#This Row],[Jalon 3]]&lt;&gt;"",TODAY()&gt;Tableau1[[#This Row],[Jalon 3]]),1,0)</f>
        <v>0</v>
      </c>
      <c r="O17" s="7">
        <f ca="1">IF(AND(H18&lt;&gt;"",H18=FALSE,Tableau1[[#This Row],[Jalon 4]]&lt;&gt;"",TODAY()&gt;Tableau1[[#This Row],[Jalon 4]]),1,0)</f>
        <v>0</v>
      </c>
      <c r="P17" s="7">
        <f ca="1">IF(AND(I18&lt;&gt;"",I18=FALSE,Tableau1[[#This Row],[Jalon 5]]&lt;&gt;"",TODAY()&gt;Tableau1[[#This Row],[Jalon 5]]),1,0)</f>
        <v>0</v>
      </c>
      <c r="Q17" s="7" t="str">
        <f ca="1">IFERROR(IF(AND(Tableau1[[#This Row],[Jalon 1]]&lt;&gt;"",Tableau1[[#This Row],[Jalon 1]]&lt;&gt;FALSE,Tableau1[[#This Row],[Jalon 1]]&lt;&gt;TRUE,E19&lt;&gt;""),DATEDIF(Tableau1[[#This Row],[Jalon 1]],E19,"d"),""),"")</f>
        <v/>
      </c>
      <c r="R17" s="7" t="str">
        <f ca="1">IFERROR(IF(AND(Tableau1[[#This Row],[Jalon 2]]&lt;&gt;"",Tableau1[[#This Row],[Jalon 2]]&lt;&gt;FALSE,Tableau1[[#This Row],[Jalon 2]]&lt;&gt;TRUE,F19&lt;&gt;""),DATEDIF(Tableau1[[#This Row],[Jalon 2]],F19,"d"),""),"")</f>
        <v/>
      </c>
      <c r="S17" s="7" t="str">
        <f ca="1">IFERROR(IF(AND(Tableau1[[#This Row],[Jalon 3]]&lt;&gt;"",Tableau1[[#This Row],[Jalon 3]]&lt;&gt;FALSE,Tableau1[[#This Row],[Jalon 3]]&lt;&gt;TRUE,G19&lt;&gt;""),DATEDIF(Tableau1[[#This Row],[Jalon 3]],G19,"d"),""),"")</f>
        <v/>
      </c>
      <c r="T17" s="7" t="str">
        <f ca="1">IFERROR(IF(AND(Tableau1[[#This Row],[Jalon 4]]&lt;&gt;"",Tableau1[[#This Row],[Jalon 4]]&lt;&gt;FALSE,Tableau1[[#This Row],[Jalon 4]]&lt;&gt;TRUE,H19&lt;&gt;""),DATEDIF(Tableau1[[#This Row],[Jalon 4]],H19,"d"),""),"")</f>
        <v/>
      </c>
      <c r="U17" s="7" t="str">
        <f ca="1">IFERROR(IF(AND(Tableau1[[#This Row],[Jalon 5]]&lt;&gt;"",Tableau1[[#This Row],[Jalon 5]]&lt;&gt;FALSE,Tableau1[[#This Row],[Jalon 5]]&lt;&gt;TRUE,I19&lt;&gt;""),DATEDIF(Tableau1[[#This Row],[Jalon 5]],I19,"d"),""),"")</f>
        <v/>
      </c>
      <c r="W17" s="50"/>
      <c r="X17" s="48"/>
      <c r="AA17" s="46"/>
      <c r="AB17" s="26"/>
      <c r="AC17" s="26"/>
      <c r="AD17" s="26"/>
      <c r="AE17" s="26"/>
      <c r="AF17" s="26"/>
    </row>
    <row r="18" spans="2:37" ht="16.2" x14ac:dyDescent="0.3">
      <c r="B18" s="12" t="str">
        <f>B19</f>
        <v>Phase 6</v>
      </c>
      <c r="C18" s="53"/>
      <c r="D18" s="3" t="s">
        <v>17</v>
      </c>
      <c r="E18" s="9"/>
      <c r="F18" s="9"/>
      <c r="G18" s="9"/>
      <c r="H18" s="9"/>
      <c r="I18" s="9"/>
      <c r="J18" s="2" t="str">
        <f>REPT("|",COUNTIF(Tableau1[[#This Row],[Jalon 1]:[Jalon 5]],TRUE)*10)</f>
        <v/>
      </c>
      <c r="K18" s="7">
        <f>COUNTIFS(Tableau1[[#This Row],[Jalon 1]:[Progression]],TRUE)</f>
        <v>0</v>
      </c>
      <c r="L18" s="7">
        <f ca="1">IF(AND(E19&lt;&gt;"",E19=FALSE,Tableau1[[#This Row],[Jalon 1]]&lt;&gt;"",TODAY()&gt;Tableau1[[#This Row],[Jalon 1]]),1,0)</f>
        <v>0</v>
      </c>
      <c r="M18" s="7">
        <f ca="1">IF(AND(F19&lt;&gt;"",F19=FALSE,Tableau1[[#This Row],[Jalon 2]]&lt;&gt;"",TODAY()&gt;Tableau1[[#This Row],[Jalon 2]]),1,0)</f>
        <v>0</v>
      </c>
      <c r="N18" s="7">
        <f ca="1">IF(AND(G19&lt;&gt;"",G19=FALSE,Tableau1[[#This Row],[Jalon 3]]&lt;&gt;"",TODAY()&gt;Tableau1[[#This Row],[Jalon 3]]),1,0)</f>
        <v>0</v>
      </c>
      <c r="O18" s="7">
        <f ca="1">IF(AND(H19&lt;&gt;"",H19=FALSE,Tableau1[[#This Row],[Jalon 4]]&lt;&gt;"",TODAY()&gt;Tableau1[[#This Row],[Jalon 4]]),1,0)</f>
        <v>0</v>
      </c>
      <c r="P18" s="7">
        <f ca="1">IF(AND(I19&lt;&gt;"",I19=FALSE,Tableau1[[#This Row],[Jalon 5]]&lt;&gt;"",TODAY()&gt;Tableau1[[#This Row],[Jalon 5]]),1,0)</f>
        <v>0</v>
      </c>
      <c r="Q18" s="7" t="str">
        <f>IFERROR(IF(AND(Tableau1[[#This Row],[Jalon 1]]&lt;&gt;"",Tableau1[[#This Row],[Jalon 1]]&lt;&gt;FALSE,Tableau1[[#This Row],[Jalon 1]]&lt;&gt;TRUE,E20&lt;&gt;""),DATEDIF(Tableau1[[#This Row],[Jalon 1]],E20,"d"),""),"")</f>
        <v/>
      </c>
      <c r="R18" s="7" t="str">
        <f>IFERROR(IF(AND(Tableau1[[#This Row],[Jalon 2]]&lt;&gt;"",Tableau1[[#This Row],[Jalon 2]]&lt;&gt;FALSE,Tableau1[[#This Row],[Jalon 2]]&lt;&gt;TRUE,F20&lt;&gt;""),DATEDIF(Tableau1[[#This Row],[Jalon 2]],F20,"d"),""),"")</f>
        <v/>
      </c>
      <c r="S18" s="7" t="str">
        <f>IFERROR(IF(AND(Tableau1[[#This Row],[Jalon 3]]&lt;&gt;"",Tableau1[[#This Row],[Jalon 3]]&lt;&gt;FALSE,Tableau1[[#This Row],[Jalon 3]]&lt;&gt;TRUE,G20&lt;&gt;""),DATEDIF(Tableau1[[#This Row],[Jalon 3]],G20,"d"),""),"")</f>
        <v/>
      </c>
      <c r="T18" s="7" t="str">
        <f>IFERROR(IF(AND(Tableau1[[#This Row],[Jalon 4]]&lt;&gt;"",Tableau1[[#This Row],[Jalon 4]]&lt;&gt;FALSE,Tableau1[[#This Row],[Jalon 4]]&lt;&gt;TRUE,H20&lt;&gt;""),DATEDIF(Tableau1[[#This Row],[Jalon 4]],H20,"d"),""),"")</f>
        <v/>
      </c>
      <c r="U18" s="7" t="str">
        <f>IFERROR(IF(AND(Tableau1[[#This Row],[Jalon 5]]&lt;&gt;"",Tableau1[[#This Row],[Jalon 5]]&lt;&gt;FALSE,Tableau1[[#This Row],[Jalon 5]]&lt;&gt;TRUE,I20&lt;&gt;""),DATEDIF(Tableau1[[#This Row],[Jalon 5]],I20,"d"),""),"")</f>
        <v/>
      </c>
      <c r="W18" s="50"/>
      <c r="X18" s="48"/>
      <c r="AA18" s="46"/>
      <c r="AB18" s="15" t="s">
        <v>25</v>
      </c>
      <c r="AC18" s="16"/>
      <c r="AD18" s="17"/>
      <c r="AE18" s="16"/>
      <c r="AF18" s="18"/>
    </row>
    <row r="19" spans="2:37" ht="16.2" x14ac:dyDescent="0.3">
      <c r="B19" s="8" t="s">
        <v>11</v>
      </c>
      <c r="C19" s="54"/>
      <c r="D19" s="3"/>
      <c r="E19" s="33" t="b">
        <v>0</v>
      </c>
      <c r="F19" s="33" t="b">
        <v>0</v>
      </c>
      <c r="G19" s="33" t="b">
        <v>0</v>
      </c>
      <c r="H19" s="33" t="b">
        <v>0</v>
      </c>
      <c r="I19" s="33" t="b">
        <v>0</v>
      </c>
      <c r="J19" s="2" t="str">
        <f>REPT("|",COUNTIF(Tableau1[[#This Row],[Jalon 1]:[Jalon 5]],TRUE)*10)</f>
        <v/>
      </c>
      <c r="K19" s="7">
        <f>COUNTIFS(Tableau1[[#This Row],[Jalon 1]:[Progression]],TRUE)</f>
        <v>0</v>
      </c>
      <c r="L19" s="7">
        <f ca="1">IF(AND(E20&lt;&gt;"",E20=FALSE,Tableau1[[#This Row],[Jalon 1]]&lt;&gt;"",TODAY()&gt;Tableau1[[#This Row],[Jalon 1]]),1,0)</f>
        <v>0</v>
      </c>
      <c r="M19" s="7">
        <f ca="1">IF(AND(F20&lt;&gt;"",F20=FALSE,Tableau1[[#This Row],[Jalon 2]]&lt;&gt;"",TODAY()&gt;Tableau1[[#This Row],[Jalon 2]]),1,0)</f>
        <v>0</v>
      </c>
      <c r="N19" s="7">
        <f ca="1">IF(AND(G20&lt;&gt;"",G20=FALSE,Tableau1[[#This Row],[Jalon 3]]&lt;&gt;"",TODAY()&gt;Tableau1[[#This Row],[Jalon 3]]),1,0)</f>
        <v>0</v>
      </c>
      <c r="O19" s="7">
        <f ca="1">IF(AND(H20&lt;&gt;"",H20=FALSE,Tableau1[[#This Row],[Jalon 4]]&lt;&gt;"",TODAY()&gt;Tableau1[[#This Row],[Jalon 4]]),1,0)</f>
        <v>0</v>
      </c>
      <c r="P19" s="7">
        <f ca="1">IF(AND(I20&lt;&gt;"",I20=FALSE,Tableau1[[#This Row],[Jalon 5]]&lt;&gt;"",TODAY()&gt;Tableau1[[#This Row],[Jalon 5]]),1,0)</f>
        <v>0</v>
      </c>
      <c r="Q19" s="7" t="str">
        <f>IFERROR(IF(AND(Tableau1[[#This Row],[Jalon 1]]&lt;&gt;"",Tableau1[[#This Row],[Jalon 1]]&lt;&gt;FALSE,Tableau1[[#This Row],[Jalon 1]]&lt;&gt;TRUE,E21&lt;&gt;""),DATEDIF(Tableau1[[#This Row],[Jalon 1]],E21,"d"),""),"")</f>
        <v/>
      </c>
      <c r="R19" s="7" t="str">
        <f>IFERROR(IF(AND(Tableau1[[#This Row],[Jalon 2]]&lt;&gt;"",Tableau1[[#This Row],[Jalon 2]]&lt;&gt;FALSE,Tableau1[[#This Row],[Jalon 2]]&lt;&gt;TRUE,F21&lt;&gt;""),DATEDIF(Tableau1[[#This Row],[Jalon 2]],F21,"d"),""),"")</f>
        <v/>
      </c>
      <c r="S19" s="7" t="str">
        <f>IFERROR(IF(AND(Tableau1[[#This Row],[Jalon 3]]&lt;&gt;"",Tableau1[[#This Row],[Jalon 3]]&lt;&gt;FALSE,Tableau1[[#This Row],[Jalon 3]]&lt;&gt;TRUE,G21&lt;&gt;""),DATEDIF(Tableau1[[#This Row],[Jalon 3]],G21,"d"),""),"")</f>
        <v/>
      </c>
      <c r="T19" s="7" t="str">
        <f>IFERROR(IF(AND(Tableau1[[#This Row],[Jalon 4]]&lt;&gt;"",Tableau1[[#This Row],[Jalon 4]]&lt;&gt;FALSE,Tableau1[[#This Row],[Jalon 4]]&lt;&gt;TRUE,H21&lt;&gt;""),DATEDIF(Tableau1[[#This Row],[Jalon 4]],H21,"d"),""),"")</f>
        <v/>
      </c>
      <c r="U19" s="7" t="str">
        <f>IFERROR(IF(AND(Tableau1[[#This Row],[Jalon 5]]&lt;&gt;"",Tableau1[[#This Row],[Jalon 5]]&lt;&gt;FALSE,Tableau1[[#This Row],[Jalon 5]]&lt;&gt;TRUE,I21&lt;&gt;""),DATEDIF(Tableau1[[#This Row],[Jalon 5]],I21,"d"),""),"")</f>
        <v/>
      </c>
      <c r="W19" s="48"/>
      <c r="X19" s="48"/>
      <c r="AA19" s="46"/>
      <c r="AB19" s="19" t="str">
        <f>Tableau1[[#Headers],[Jalon 1]]</f>
        <v>Jalon 1</v>
      </c>
      <c r="AC19" s="20" t="str">
        <f>Tableau1[[#Headers],[Jalon 2]]</f>
        <v>Jalon 2</v>
      </c>
      <c r="AD19" s="21" t="str">
        <f>Tableau1[[#Headers],[Jalon 3]]</f>
        <v>Jalon 3</v>
      </c>
      <c r="AE19" s="22" t="str">
        <f>Tableau1[[#Headers],[Jalon 4]]</f>
        <v>Jalon 4</v>
      </c>
      <c r="AF19" s="23" t="str">
        <f>Tableau1[[#Headers],[Jalon 5]]</f>
        <v>Jalon 5</v>
      </c>
      <c r="AG19" s="1" t="str">
        <f>AB19</f>
        <v>Jalon 1</v>
      </c>
      <c r="AH19" s="1" t="str">
        <f t="shared" ref="AH19:AK19" si="6">AC19</f>
        <v>Jalon 2</v>
      </c>
      <c r="AI19" s="1" t="str">
        <f t="shared" si="6"/>
        <v>Jalon 3</v>
      </c>
      <c r="AJ19" s="1" t="str">
        <f t="shared" si="6"/>
        <v>Jalon 4</v>
      </c>
      <c r="AK19" s="1" t="str">
        <f t="shared" si="6"/>
        <v>Jalon 5</v>
      </c>
    </row>
    <row r="20" spans="2:37" ht="16.2" x14ac:dyDescent="0.3">
      <c r="B20" s="13" t="str">
        <f>B19</f>
        <v>Phase 6</v>
      </c>
      <c r="C20" s="55"/>
      <c r="D20" s="4" t="s">
        <v>18</v>
      </c>
      <c r="E20" s="10"/>
      <c r="F20" s="10"/>
      <c r="G20" s="10"/>
      <c r="H20" s="10"/>
      <c r="I20" s="10"/>
      <c r="J20" s="5" t="str">
        <f>REPT("|",COUNTIF(Tableau1[[#This Row],[Jalon 1]:[Jalon 5]],TRUE)*10)</f>
        <v/>
      </c>
      <c r="K20" s="7">
        <f>COUNTIFS(Tableau1[[#This Row],[Jalon 1]:[Progression]],TRUE)</f>
        <v>0</v>
      </c>
      <c r="L20" s="7">
        <f ca="1">IF(AND(E21&lt;&gt;"",E21=FALSE,Tableau1[[#This Row],[Jalon 1]]&lt;&gt;"",TODAY()&gt;Tableau1[[#This Row],[Jalon 1]]),1,0)</f>
        <v>0</v>
      </c>
      <c r="M20" s="7">
        <f ca="1">IF(AND(F21&lt;&gt;"",F21=FALSE,Tableau1[[#This Row],[Jalon 2]]&lt;&gt;"",TODAY()&gt;Tableau1[[#This Row],[Jalon 2]]),1,0)</f>
        <v>0</v>
      </c>
      <c r="N20" s="7">
        <f ca="1">IF(AND(G21&lt;&gt;"",G21=FALSE,Tableau1[[#This Row],[Jalon 3]]&lt;&gt;"",TODAY()&gt;Tableau1[[#This Row],[Jalon 3]]),1,0)</f>
        <v>0</v>
      </c>
      <c r="O20" s="7">
        <f ca="1">IF(AND(H21&lt;&gt;"",H21=FALSE,Tableau1[[#This Row],[Jalon 4]]&lt;&gt;"",TODAY()&gt;Tableau1[[#This Row],[Jalon 4]]),1,0)</f>
        <v>0</v>
      </c>
      <c r="P20" s="7">
        <f ca="1">IF(AND(I21&lt;&gt;"",I21=FALSE,Tableau1[[#This Row],[Jalon 5]]&lt;&gt;"",TODAY()&gt;Tableau1[[#This Row],[Jalon 5]]),1,0)</f>
        <v>0</v>
      </c>
      <c r="Q20" s="7" t="str">
        <f>IFERROR(IF(AND(Tableau1[[#This Row],[Jalon 1]]&lt;&gt;"",Tableau1[[#This Row],[Jalon 1]]&lt;&gt;FALSE,Tableau1[[#This Row],[Jalon 1]]&lt;&gt;TRUE,E22&lt;&gt;""),DATEDIF(Tableau1[[#This Row],[Jalon 1]],E22,"d"),""),"")</f>
        <v/>
      </c>
      <c r="R20" s="7" t="str">
        <f>IFERROR(IF(AND(Tableau1[[#This Row],[Jalon 2]]&lt;&gt;"",Tableau1[[#This Row],[Jalon 2]]&lt;&gt;FALSE,Tableau1[[#This Row],[Jalon 2]]&lt;&gt;TRUE,F22&lt;&gt;""),DATEDIF(Tableau1[[#This Row],[Jalon 2]],F22,"d"),""),"")</f>
        <v/>
      </c>
      <c r="S20" s="7" t="str">
        <f>IFERROR(IF(AND(Tableau1[[#This Row],[Jalon 3]]&lt;&gt;"",Tableau1[[#This Row],[Jalon 3]]&lt;&gt;FALSE,Tableau1[[#This Row],[Jalon 3]]&lt;&gt;TRUE,G22&lt;&gt;""),DATEDIF(Tableau1[[#This Row],[Jalon 3]],G22,"d"),""),"")</f>
        <v/>
      </c>
      <c r="T20" s="7" t="str">
        <f>IFERROR(IF(AND(Tableau1[[#This Row],[Jalon 4]]&lt;&gt;"",Tableau1[[#This Row],[Jalon 4]]&lt;&gt;FALSE,Tableau1[[#This Row],[Jalon 4]]&lt;&gt;TRUE,H22&lt;&gt;""),DATEDIF(Tableau1[[#This Row],[Jalon 4]],H22,"d"),""),"")</f>
        <v/>
      </c>
      <c r="U20" s="7" t="str">
        <f>IFERROR(IF(AND(Tableau1[[#This Row],[Jalon 5]]&lt;&gt;"",Tableau1[[#This Row],[Jalon 5]]&lt;&gt;FALSE,Tableau1[[#This Row],[Jalon 5]]&lt;&gt;TRUE,I22&lt;&gt;""),DATEDIF(Tableau1[[#This Row],[Jalon 5]],I22,"d"),""),"")</f>
        <v/>
      </c>
      <c r="W20" s="48"/>
      <c r="X20" s="48"/>
      <c r="Y20" s="34"/>
      <c r="AA20" s="46"/>
      <c r="AB20" s="52" t="str">
        <f ca="1">IF(COUNTIFS(Tableau1[Calculs_Jalons1_Retard],1)=0,"",COUNTIFS(Tableau1[Calculs_Jalons1_Retard],1))</f>
        <v/>
      </c>
      <c r="AC20" s="52" t="str">
        <f ca="1">IF(COUNTIFS(Tableau1[Calculs_Jalons2_Retard],1)=0,"",COUNTIFS(Tableau1[Calculs_Jalons2_Retard],1))</f>
        <v/>
      </c>
      <c r="AD20" s="52" t="str">
        <f ca="1">IF(COUNTIFS(Tableau1[Calculs_Jalons3_Retard],1)=0,"",COUNTIFS(Tableau1[Calculs_Jalons3_Retard],1))</f>
        <v/>
      </c>
      <c r="AE20" s="52" t="str">
        <f ca="1">IF(COUNTIFS(Tableau1[Calculs_Jalons4_Retard],1)=0,"",COUNTIFS(Tableau1[Calculs_Jalons4_Retard],1))</f>
        <v/>
      </c>
      <c r="AF20" s="52" t="str">
        <f ca="1">IF(COUNTIFS(Tableau1[Calculs_Jalons5_Retard],1)=0,"",COUNTIFS(Tableau1[Calculs_Jalons5_Retard],1))</f>
        <v/>
      </c>
      <c r="AG20" s="1">
        <f ca="1">COUNTIFS(Tableau1[Calculs_Jalons1_Retard],1)</f>
        <v>0</v>
      </c>
      <c r="AH20" s="1">
        <f ca="1">COUNTIFS(Tableau1[Calculs_Jalons2_Retard],1)</f>
        <v>0</v>
      </c>
      <c r="AI20" s="1">
        <f ca="1">COUNTIFS(Tableau1[Calculs_Jalons3_Retard],1)</f>
        <v>0</v>
      </c>
      <c r="AJ20" s="1">
        <f ca="1">COUNTIFS(Tableau1[Calculs_Jalons4_Retard],1)</f>
        <v>0</v>
      </c>
      <c r="AK20" s="1">
        <f ca="1">COUNTIFS(Tableau1[Calculs_Jalons5_Retard],1)</f>
        <v>0</v>
      </c>
    </row>
    <row r="21" spans="2:37" ht="16.2" x14ac:dyDescent="0.3">
      <c r="B21" s="12" t="str">
        <f>B22</f>
        <v>Phase 7</v>
      </c>
      <c r="C21" s="53"/>
      <c r="D21" s="3" t="s">
        <v>17</v>
      </c>
      <c r="E21" s="9"/>
      <c r="F21" s="9"/>
      <c r="G21" s="9"/>
      <c r="H21" s="9"/>
      <c r="I21" s="9"/>
      <c r="J21" s="2" t="str">
        <f>REPT("|",COUNTIF(Tableau1[[#This Row],[Jalon 1]:[Jalon 5]],TRUE)*10)</f>
        <v/>
      </c>
      <c r="K21" s="7">
        <f>COUNTIFS(Tableau1[[#This Row],[Jalon 1]:[Progression]],TRUE)</f>
        <v>0</v>
      </c>
      <c r="L21" s="7">
        <f ca="1">IF(AND(E22&lt;&gt;"",E22=FALSE,Tableau1[[#This Row],[Jalon 1]]&lt;&gt;"",TODAY()&gt;Tableau1[[#This Row],[Jalon 1]]),1,0)</f>
        <v>0</v>
      </c>
      <c r="M21" s="7">
        <f ca="1">IF(AND(F22&lt;&gt;"",F22=FALSE,Tableau1[[#This Row],[Jalon 2]]&lt;&gt;"",TODAY()&gt;Tableau1[[#This Row],[Jalon 2]]),1,0)</f>
        <v>0</v>
      </c>
      <c r="N21" s="7">
        <f ca="1">IF(AND(G22&lt;&gt;"",G22=FALSE,Tableau1[[#This Row],[Jalon 3]]&lt;&gt;"",TODAY()&gt;Tableau1[[#This Row],[Jalon 3]]),1,0)</f>
        <v>0</v>
      </c>
      <c r="O21" s="7">
        <f ca="1">IF(AND(H22&lt;&gt;"",H22=FALSE,Tableau1[[#This Row],[Jalon 4]]&lt;&gt;"",TODAY()&gt;Tableau1[[#This Row],[Jalon 4]]),1,0)</f>
        <v>0</v>
      </c>
      <c r="P21" s="7">
        <f ca="1">IF(AND(I22&lt;&gt;"",I22=FALSE,Tableau1[[#This Row],[Jalon 5]]&lt;&gt;"",TODAY()&gt;Tableau1[[#This Row],[Jalon 5]]),1,0)</f>
        <v>0</v>
      </c>
      <c r="Q21" s="7" t="str">
        <f>IFERROR(IF(AND(Tableau1[[#This Row],[Jalon 1]]&lt;&gt;"",Tableau1[[#This Row],[Jalon 1]]&lt;&gt;FALSE,Tableau1[[#This Row],[Jalon 1]]&lt;&gt;TRUE,E23&lt;&gt;""),DATEDIF(Tableau1[[#This Row],[Jalon 1]],E23,"d"),""),"")</f>
        <v/>
      </c>
      <c r="R21" s="7" t="str">
        <f>IFERROR(IF(AND(Tableau1[[#This Row],[Jalon 2]]&lt;&gt;"",Tableau1[[#This Row],[Jalon 2]]&lt;&gt;FALSE,Tableau1[[#This Row],[Jalon 2]]&lt;&gt;TRUE,F23&lt;&gt;""),DATEDIF(Tableau1[[#This Row],[Jalon 2]],F23,"d"),""),"")</f>
        <v/>
      </c>
      <c r="S21" s="7" t="str">
        <f>IFERROR(IF(AND(Tableau1[[#This Row],[Jalon 3]]&lt;&gt;"",Tableau1[[#This Row],[Jalon 3]]&lt;&gt;FALSE,Tableau1[[#This Row],[Jalon 3]]&lt;&gt;TRUE,G23&lt;&gt;""),DATEDIF(Tableau1[[#This Row],[Jalon 3]],G23,"d"),""),"")</f>
        <v/>
      </c>
      <c r="T21" s="7" t="str">
        <f>IFERROR(IF(AND(Tableau1[[#This Row],[Jalon 4]]&lt;&gt;"",Tableau1[[#This Row],[Jalon 4]]&lt;&gt;FALSE,Tableau1[[#This Row],[Jalon 4]]&lt;&gt;TRUE,H23&lt;&gt;""),DATEDIF(Tableau1[[#This Row],[Jalon 4]],H23,"d"),""),"")</f>
        <v/>
      </c>
      <c r="U21" s="7" t="str">
        <f>IFERROR(IF(AND(Tableau1[[#This Row],[Jalon 5]]&lt;&gt;"",Tableau1[[#This Row],[Jalon 5]]&lt;&gt;FALSE,Tableau1[[#This Row],[Jalon 5]]&lt;&gt;TRUE,I23&lt;&gt;""),DATEDIF(Tableau1[[#This Row],[Jalon 5]],I23,"d"),""),"")</f>
        <v/>
      </c>
      <c r="W21" s="48"/>
      <c r="X21" s="48"/>
      <c r="Y21" s="34"/>
      <c r="AA21" s="46"/>
      <c r="AB21" s="24"/>
      <c r="AC21" s="24"/>
      <c r="AD21" s="24"/>
      <c r="AE21" s="24"/>
      <c r="AF21" s="24"/>
    </row>
    <row r="22" spans="2:37" ht="16.2" x14ac:dyDescent="0.3">
      <c r="B22" s="8" t="s">
        <v>12</v>
      </c>
      <c r="C22" s="54"/>
      <c r="D22" s="3"/>
      <c r="E22" s="33" t="b">
        <v>0</v>
      </c>
      <c r="F22" s="33" t="b">
        <v>0</v>
      </c>
      <c r="G22" s="33" t="b">
        <v>0</v>
      </c>
      <c r="H22" s="33" t="b">
        <v>0</v>
      </c>
      <c r="I22" s="33" t="b">
        <v>0</v>
      </c>
      <c r="J22" s="2" t="str">
        <f>REPT("|",COUNTIF(Tableau1[[#This Row],[Jalon 1]:[Jalon 5]],TRUE)*10)</f>
        <v/>
      </c>
      <c r="K22" s="7">
        <f>COUNTIFS(Tableau1[[#This Row],[Jalon 1]:[Progression]],TRUE)</f>
        <v>0</v>
      </c>
      <c r="L22" s="7">
        <f ca="1">IF(AND(E23&lt;&gt;"",E23=FALSE,Tableau1[[#This Row],[Jalon 1]]&lt;&gt;"",TODAY()&gt;Tableau1[[#This Row],[Jalon 1]]),1,0)</f>
        <v>0</v>
      </c>
      <c r="M22" s="7">
        <f ca="1">IF(AND(F23&lt;&gt;"",F23=FALSE,Tableau1[[#This Row],[Jalon 2]]&lt;&gt;"",TODAY()&gt;Tableau1[[#This Row],[Jalon 2]]),1,0)</f>
        <v>0</v>
      </c>
      <c r="N22" s="7">
        <f ca="1">IF(AND(G23&lt;&gt;"",G23=FALSE,Tableau1[[#This Row],[Jalon 3]]&lt;&gt;"",TODAY()&gt;Tableau1[[#This Row],[Jalon 3]]),1,0)</f>
        <v>0</v>
      </c>
      <c r="O22" s="7">
        <f ca="1">IF(AND(H23&lt;&gt;"",H23=FALSE,Tableau1[[#This Row],[Jalon 4]]&lt;&gt;"",TODAY()&gt;Tableau1[[#This Row],[Jalon 4]]),1,0)</f>
        <v>0</v>
      </c>
      <c r="P22" s="7">
        <f ca="1">IF(AND(I23&lt;&gt;"",I23=FALSE,Tableau1[[#This Row],[Jalon 5]]&lt;&gt;"",TODAY()&gt;Tableau1[[#This Row],[Jalon 5]]),1,0)</f>
        <v>0</v>
      </c>
      <c r="Q22" s="7" t="str">
        <f>IFERROR(IF(AND(Tableau1[[#This Row],[Jalon 1]]&lt;&gt;"",Tableau1[[#This Row],[Jalon 1]]&lt;&gt;FALSE,Tableau1[[#This Row],[Jalon 1]]&lt;&gt;TRUE,E24&lt;&gt;""),DATEDIF(Tableau1[[#This Row],[Jalon 1]],E24,"d"),""),"")</f>
        <v/>
      </c>
      <c r="R22" s="7" t="str">
        <f>IFERROR(IF(AND(Tableau1[[#This Row],[Jalon 2]]&lt;&gt;"",Tableau1[[#This Row],[Jalon 2]]&lt;&gt;FALSE,Tableau1[[#This Row],[Jalon 2]]&lt;&gt;TRUE,F24&lt;&gt;""),DATEDIF(Tableau1[[#This Row],[Jalon 2]],F24,"d"),""),"")</f>
        <v/>
      </c>
      <c r="S22" s="7" t="str">
        <f>IFERROR(IF(AND(Tableau1[[#This Row],[Jalon 3]]&lt;&gt;"",Tableau1[[#This Row],[Jalon 3]]&lt;&gt;FALSE,Tableau1[[#This Row],[Jalon 3]]&lt;&gt;TRUE,G24&lt;&gt;""),DATEDIF(Tableau1[[#This Row],[Jalon 3]],G24,"d"),""),"")</f>
        <v/>
      </c>
      <c r="T22" s="7" t="str">
        <f>IFERROR(IF(AND(Tableau1[[#This Row],[Jalon 4]]&lt;&gt;"",Tableau1[[#This Row],[Jalon 4]]&lt;&gt;FALSE,Tableau1[[#This Row],[Jalon 4]]&lt;&gt;TRUE,H24&lt;&gt;""),DATEDIF(Tableau1[[#This Row],[Jalon 4]],H24,"d"),""),"")</f>
        <v/>
      </c>
      <c r="U22" s="7" t="str">
        <f>IFERROR(IF(AND(Tableau1[[#This Row],[Jalon 5]]&lt;&gt;"",Tableau1[[#This Row],[Jalon 5]]&lt;&gt;FALSE,Tableau1[[#This Row],[Jalon 5]]&lt;&gt;TRUE,I24&lt;&gt;""),DATEDIF(Tableau1[[#This Row],[Jalon 5]],I24,"d"),""),"")</f>
        <v/>
      </c>
      <c r="X22" s="48"/>
      <c r="AA22" s="46"/>
      <c r="AB22" s="26"/>
      <c r="AC22" s="26"/>
      <c r="AD22" s="26"/>
      <c r="AE22" s="26"/>
      <c r="AF22" s="26"/>
    </row>
    <row r="23" spans="2:37" ht="16.2" x14ac:dyDescent="0.3">
      <c r="B23" s="13" t="str">
        <f>B22</f>
        <v>Phase 7</v>
      </c>
      <c r="C23" s="55"/>
      <c r="D23" s="4" t="s">
        <v>18</v>
      </c>
      <c r="E23" s="10"/>
      <c r="F23" s="10"/>
      <c r="G23" s="10"/>
      <c r="H23" s="10"/>
      <c r="I23" s="10"/>
      <c r="J23" s="5" t="str">
        <f>REPT("|",COUNTIF(Tableau1[[#This Row],[Jalon 1]:[Jalon 5]],TRUE)*10)</f>
        <v/>
      </c>
      <c r="K23" s="7">
        <f>COUNTIFS(Tableau1[[#This Row],[Jalon 1]:[Progression]],TRUE)</f>
        <v>0</v>
      </c>
      <c r="L23" s="7">
        <f ca="1">IF(AND(E24&lt;&gt;"",E24=FALSE,Tableau1[[#This Row],[Jalon 1]]&lt;&gt;"",TODAY()&gt;Tableau1[[#This Row],[Jalon 1]]),1,0)</f>
        <v>0</v>
      </c>
      <c r="M23" s="7">
        <f ca="1">IF(AND(F24&lt;&gt;"",F24=FALSE,Tableau1[[#This Row],[Jalon 2]]&lt;&gt;"",TODAY()&gt;Tableau1[[#This Row],[Jalon 2]]),1,0)</f>
        <v>0</v>
      </c>
      <c r="N23" s="7">
        <f ca="1">IF(AND(G24&lt;&gt;"",G24=FALSE,Tableau1[[#This Row],[Jalon 3]]&lt;&gt;"",TODAY()&gt;Tableau1[[#This Row],[Jalon 3]]),1,0)</f>
        <v>0</v>
      </c>
      <c r="O23" s="7">
        <f ca="1">IF(AND(H24&lt;&gt;"",H24=FALSE,Tableau1[[#This Row],[Jalon 4]]&lt;&gt;"",TODAY()&gt;Tableau1[[#This Row],[Jalon 4]]),1,0)</f>
        <v>0</v>
      </c>
      <c r="P23" s="7">
        <f ca="1">IF(AND(I24&lt;&gt;"",I24=FALSE,Tableau1[[#This Row],[Jalon 5]]&lt;&gt;"",TODAY()&gt;Tableau1[[#This Row],[Jalon 5]]),1,0)</f>
        <v>0</v>
      </c>
      <c r="Q23" s="7" t="str">
        <f>IFERROR(IF(AND(Tableau1[[#This Row],[Jalon 1]]&lt;&gt;"",Tableau1[[#This Row],[Jalon 1]]&lt;&gt;FALSE,Tableau1[[#This Row],[Jalon 1]]&lt;&gt;TRUE,E25&lt;&gt;""),DATEDIF(Tableau1[[#This Row],[Jalon 1]],E25,"d"),""),"")</f>
        <v/>
      </c>
      <c r="R23" s="7" t="str">
        <f>IFERROR(IF(AND(Tableau1[[#This Row],[Jalon 2]]&lt;&gt;"",Tableau1[[#This Row],[Jalon 2]]&lt;&gt;FALSE,Tableau1[[#This Row],[Jalon 2]]&lt;&gt;TRUE,F25&lt;&gt;""),DATEDIF(Tableau1[[#This Row],[Jalon 2]],F25,"d"),""),"")</f>
        <v/>
      </c>
      <c r="S23" s="7" t="str">
        <f>IFERROR(IF(AND(Tableau1[[#This Row],[Jalon 3]]&lt;&gt;"",Tableau1[[#This Row],[Jalon 3]]&lt;&gt;FALSE,Tableau1[[#This Row],[Jalon 3]]&lt;&gt;TRUE,G25&lt;&gt;""),DATEDIF(Tableau1[[#This Row],[Jalon 3]],G25,"d"),""),"")</f>
        <v/>
      </c>
      <c r="T23" s="7" t="str">
        <f>IFERROR(IF(AND(Tableau1[[#This Row],[Jalon 4]]&lt;&gt;"",Tableau1[[#This Row],[Jalon 4]]&lt;&gt;FALSE,Tableau1[[#This Row],[Jalon 4]]&lt;&gt;TRUE,H25&lt;&gt;""),DATEDIF(Tableau1[[#This Row],[Jalon 4]],H25,"d"),""),"")</f>
        <v/>
      </c>
      <c r="U23" s="7" t="str">
        <f>IFERROR(IF(AND(Tableau1[[#This Row],[Jalon 5]]&lt;&gt;"",Tableau1[[#This Row],[Jalon 5]]&lt;&gt;FALSE,Tableau1[[#This Row],[Jalon 5]]&lt;&gt;TRUE,I25&lt;&gt;""),DATEDIF(Tableau1[[#This Row],[Jalon 5]],I25,"d"),""),"")</f>
        <v/>
      </c>
      <c r="W23" s="48"/>
      <c r="X23" s="48"/>
      <c r="AA23" s="46"/>
      <c r="AB23" s="26"/>
      <c r="AC23" s="26"/>
      <c r="AD23" s="26"/>
      <c r="AE23" s="26"/>
      <c r="AF23" s="26"/>
    </row>
    <row r="24" spans="2:37" ht="16.2" x14ac:dyDescent="0.3">
      <c r="B24" s="12" t="str">
        <f>B25</f>
        <v>Phase 8</v>
      </c>
      <c r="C24" s="53"/>
      <c r="D24" s="3" t="s">
        <v>17</v>
      </c>
      <c r="E24" s="9"/>
      <c r="F24" s="9"/>
      <c r="G24" s="9"/>
      <c r="H24" s="9"/>
      <c r="I24" s="9"/>
      <c r="J24" s="2" t="str">
        <f>REPT("|",COUNTIF(Tableau1[[#This Row],[Jalon 1]:[Jalon 5]],TRUE)*10)</f>
        <v/>
      </c>
      <c r="K24" s="7">
        <f>COUNTIFS(Tableau1[[#This Row],[Jalon 1]:[Progression]],TRUE)</f>
        <v>0</v>
      </c>
      <c r="L24" s="7">
        <f ca="1">IF(AND(E25&lt;&gt;"",E25=FALSE,Tableau1[[#This Row],[Jalon 1]]&lt;&gt;"",TODAY()&gt;Tableau1[[#This Row],[Jalon 1]]),1,0)</f>
        <v>0</v>
      </c>
      <c r="M24" s="7">
        <f ca="1">IF(AND(F25&lt;&gt;"",F25=FALSE,Tableau1[[#This Row],[Jalon 2]]&lt;&gt;"",TODAY()&gt;Tableau1[[#This Row],[Jalon 2]]),1,0)</f>
        <v>0</v>
      </c>
      <c r="N24" s="7">
        <f ca="1">IF(AND(G25&lt;&gt;"",G25=FALSE,Tableau1[[#This Row],[Jalon 3]]&lt;&gt;"",TODAY()&gt;Tableau1[[#This Row],[Jalon 3]]),1,0)</f>
        <v>0</v>
      </c>
      <c r="O24" s="7">
        <f ca="1">IF(AND(H25&lt;&gt;"",H25=FALSE,Tableau1[[#This Row],[Jalon 4]]&lt;&gt;"",TODAY()&gt;Tableau1[[#This Row],[Jalon 4]]),1,0)</f>
        <v>0</v>
      </c>
      <c r="P24" s="7">
        <f ca="1">IF(AND(I25&lt;&gt;"",I25=FALSE,Tableau1[[#This Row],[Jalon 5]]&lt;&gt;"",TODAY()&gt;Tableau1[[#This Row],[Jalon 5]]),1,0)</f>
        <v>0</v>
      </c>
      <c r="Q24" s="7" t="str">
        <f>IFERROR(IF(AND(Tableau1[[#This Row],[Jalon 1]]&lt;&gt;"",Tableau1[[#This Row],[Jalon 1]]&lt;&gt;FALSE,Tableau1[[#This Row],[Jalon 1]]&lt;&gt;TRUE,E26&lt;&gt;""),DATEDIF(Tableau1[[#This Row],[Jalon 1]],E26,"d"),""),"")</f>
        <v/>
      </c>
      <c r="R24" s="7" t="str">
        <f>IFERROR(IF(AND(Tableau1[[#This Row],[Jalon 2]]&lt;&gt;"",Tableau1[[#This Row],[Jalon 2]]&lt;&gt;FALSE,Tableau1[[#This Row],[Jalon 2]]&lt;&gt;TRUE,F26&lt;&gt;""),DATEDIF(Tableau1[[#This Row],[Jalon 2]],F26,"d"),""),"")</f>
        <v/>
      </c>
      <c r="S24" s="7" t="str">
        <f>IFERROR(IF(AND(Tableau1[[#This Row],[Jalon 3]]&lt;&gt;"",Tableau1[[#This Row],[Jalon 3]]&lt;&gt;FALSE,Tableau1[[#This Row],[Jalon 3]]&lt;&gt;TRUE,G26&lt;&gt;""),DATEDIF(Tableau1[[#This Row],[Jalon 3]],G26,"d"),""),"")</f>
        <v/>
      </c>
      <c r="T24" s="7" t="str">
        <f>IFERROR(IF(AND(Tableau1[[#This Row],[Jalon 4]]&lt;&gt;"",Tableau1[[#This Row],[Jalon 4]]&lt;&gt;FALSE,Tableau1[[#This Row],[Jalon 4]]&lt;&gt;TRUE,H26&lt;&gt;""),DATEDIF(Tableau1[[#This Row],[Jalon 4]],H26,"d"),""),"")</f>
        <v/>
      </c>
      <c r="U24" s="7" t="str">
        <f>IFERROR(IF(AND(Tableau1[[#This Row],[Jalon 5]]&lt;&gt;"",Tableau1[[#This Row],[Jalon 5]]&lt;&gt;FALSE,Tableau1[[#This Row],[Jalon 5]]&lt;&gt;TRUE,I26&lt;&gt;""),DATEDIF(Tableau1[[#This Row],[Jalon 5]],I26,"d"),""),"")</f>
        <v/>
      </c>
      <c r="W24" s="48"/>
      <c r="X24" s="48"/>
      <c r="AA24" s="46"/>
      <c r="AB24" s="26"/>
      <c r="AC24" s="26"/>
      <c r="AD24" s="26"/>
      <c r="AE24" s="26"/>
      <c r="AF24" s="26"/>
    </row>
    <row r="25" spans="2:37" ht="16.2" x14ac:dyDescent="0.3">
      <c r="B25" s="8" t="s">
        <v>13</v>
      </c>
      <c r="C25" s="54"/>
      <c r="D25" s="3"/>
      <c r="E25" s="33" t="b">
        <v>0</v>
      </c>
      <c r="F25" s="33" t="b">
        <v>0</v>
      </c>
      <c r="G25" s="33" t="b">
        <v>0</v>
      </c>
      <c r="H25" s="33" t="b">
        <v>0</v>
      </c>
      <c r="I25" s="33" t="b">
        <v>0</v>
      </c>
      <c r="J25" s="2" t="str">
        <f>REPT("|",COUNTIF(Tableau1[[#This Row],[Jalon 1]:[Jalon 5]],TRUE)*10)</f>
        <v/>
      </c>
      <c r="K25" s="7">
        <f>COUNTIFS(Tableau1[[#This Row],[Jalon 1]:[Progression]],TRUE)</f>
        <v>0</v>
      </c>
      <c r="L25" s="7">
        <f ca="1">IF(AND(E26&lt;&gt;"",E26=FALSE,Tableau1[[#This Row],[Jalon 1]]&lt;&gt;"",TODAY()&gt;Tableau1[[#This Row],[Jalon 1]]),1,0)</f>
        <v>0</v>
      </c>
      <c r="M25" s="7">
        <f ca="1">IF(AND(F26&lt;&gt;"",F26=FALSE,Tableau1[[#This Row],[Jalon 2]]&lt;&gt;"",TODAY()&gt;Tableau1[[#This Row],[Jalon 2]]),1,0)</f>
        <v>0</v>
      </c>
      <c r="N25" s="7">
        <f ca="1">IF(AND(G26&lt;&gt;"",G26=FALSE,Tableau1[[#This Row],[Jalon 3]]&lt;&gt;"",TODAY()&gt;Tableau1[[#This Row],[Jalon 3]]),1,0)</f>
        <v>0</v>
      </c>
      <c r="O25" s="7">
        <f ca="1">IF(AND(H26&lt;&gt;"",H26=FALSE,Tableau1[[#This Row],[Jalon 4]]&lt;&gt;"",TODAY()&gt;Tableau1[[#This Row],[Jalon 4]]),1,0)</f>
        <v>0</v>
      </c>
      <c r="P25" s="7">
        <f ca="1">IF(AND(I26&lt;&gt;"",I26=FALSE,Tableau1[[#This Row],[Jalon 5]]&lt;&gt;"",TODAY()&gt;Tableau1[[#This Row],[Jalon 5]]),1,0)</f>
        <v>0</v>
      </c>
      <c r="Q25" s="7" t="str">
        <f>IFERROR(IF(AND(Tableau1[[#This Row],[Jalon 1]]&lt;&gt;"",Tableau1[[#This Row],[Jalon 1]]&lt;&gt;FALSE,Tableau1[[#This Row],[Jalon 1]]&lt;&gt;TRUE,E27&lt;&gt;""),DATEDIF(Tableau1[[#This Row],[Jalon 1]],E27,"d"),""),"")</f>
        <v/>
      </c>
      <c r="R25" s="7" t="str">
        <f>IFERROR(IF(AND(Tableau1[[#This Row],[Jalon 2]]&lt;&gt;"",Tableau1[[#This Row],[Jalon 2]]&lt;&gt;FALSE,Tableau1[[#This Row],[Jalon 2]]&lt;&gt;TRUE,F27&lt;&gt;""),DATEDIF(Tableau1[[#This Row],[Jalon 2]],F27,"d"),""),"")</f>
        <v/>
      </c>
      <c r="S25" s="7" t="str">
        <f>IFERROR(IF(AND(Tableau1[[#This Row],[Jalon 3]]&lt;&gt;"",Tableau1[[#This Row],[Jalon 3]]&lt;&gt;FALSE,Tableau1[[#This Row],[Jalon 3]]&lt;&gt;TRUE,G27&lt;&gt;""),DATEDIF(Tableau1[[#This Row],[Jalon 3]],G27,"d"),""),"")</f>
        <v/>
      </c>
      <c r="T25" s="7" t="str">
        <f>IFERROR(IF(AND(Tableau1[[#This Row],[Jalon 4]]&lt;&gt;"",Tableau1[[#This Row],[Jalon 4]]&lt;&gt;FALSE,Tableau1[[#This Row],[Jalon 4]]&lt;&gt;TRUE,H27&lt;&gt;""),DATEDIF(Tableau1[[#This Row],[Jalon 4]],H27,"d"),""),"")</f>
        <v/>
      </c>
      <c r="U25" s="7" t="str">
        <f>IFERROR(IF(AND(Tableau1[[#This Row],[Jalon 5]]&lt;&gt;"",Tableau1[[#This Row],[Jalon 5]]&lt;&gt;FALSE,Tableau1[[#This Row],[Jalon 5]]&lt;&gt;TRUE,I27&lt;&gt;""),DATEDIF(Tableau1[[#This Row],[Jalon 5]],I27,"d"),""),"")</f>
        <v/>
      </c>
      <c r="W25" s="48"/>
      <c r="X25" s="48"/>
      <c r="AA25" s="46"/>
      <c r="AB25" s="26"/>
      <c r="AC25" s="26"/>
      <c r="AD25" s="26"/>
      <c r="AE25" s="26"/>
      <c r="AF25" s="26"/>
    </row>
    <row r="26" spans="2:37" ht="16.2" x14ac:dyDescent="0.3">
      <c r="B26" s="13" t="str">
        <f>B25</f>
        <v>Phase 8</v>
      </c>
      <c r="C26" s="55"/>
      <c r="D26" s="4" t="s">
        <v>18</v>
      </c>
      <c r="E26" s="10"/>
      <c r="F26" s="10"/>
      <c r="G26" s="10"/>
      <c r="H26" s="10"/>
      <c r="I26" s="10"/>
      <c r="J26" s="5" t="str">
        <f>REPT("|",COUNTIF(Tableau1[[#This Row],[Jalon 1]:[Jalon 5]],TRUE)*10)</f>
        <v/>
      </c>
      <c r="K26" s="7">
        <f>COUNTIFS(Tableau1[[#This Row],[Jalon 1]:[Progression]],TRUE)</f>
        <v>0</v>
      </c>
      <c r="L26" s="7">
        <f ca="1">IF(AND(E27&lt;&gt;"",E27=FALSE,Tableau1[[#This Row],[Jalon 1]]&lt;&gt;"",TODAY()&gt;Tableau1[[#This Row],[Jalon 1]]),1,0)</f>
        <v>0</v>
      </c>
      <c r="M26" s="7">
        <f ca="1">IF(AND(F27&lt;&gt;"",F27=FALSE,Tableau1[[#This Row],[Jalon 2]]&lt;&gt;"",TODAY()&gt;Tableau1[[#This Row],[Jalon 2]]),1,0)</f>
        <v>0</v>
      </c>
      <c r="N26" s="7">
        <f ca="1">IF(AND(G27&lt;&gt;"",G27=FALSE,Tableau1[[#This Row],[Jalon 3]]&lt;&gt;"",TODAY()&gt;Tableau1[[#This Row],[Jalon 3]]),1,0)</f>
        <v>0</v>
      </c>
      <c r="O26" s="7">
        <f ca="1">IF(AND(H27&lt;&gt;"",H27=FALSE,Tableau1[[#This Row],[Jalon 4]]&lt;&gt;"",TODAY()&gt;Tableau1[[#This Row],[Jalon 4]]),1,0)</f>
        <v>0</v>
      </c>
      <c r="P26" s="7">
        <f ca="1">IF(AND(I27&lt;&gt;"",I27=FALSE,Tableau1[[#This Row],[Jalon 5]]&lt;&gt;"",TODAY()&gt;Tableau1[[#This Row],[Jalon 5]]),1,0)</f>
        <v>0</v>
      </c>
      <c r="Q26" s="7" t="str">
        <f>IFERROR(IF(AND(Tableau1[[#This Row],[Jalon 1]]&lt;&gt;"",Tableau1[[#This Row],[Jalon 1]]&lt;&gt;FALSE,Tableau1[[#This Row],[Jalon 1]]&lt;&gt;TRUE,E28&lt;&gt;""),DATEDIF(Tableau1[[#This Row],[Jalon 1]],E28,"d"),""),"")</f>
        <v/>
      </c>
      <c r="R26" s="7" t="str">
        <f>IFERROR(IF(AND(Tableau1[[#This Row],[Jalon 2]]&lt;&gt;"",Tableau1[[#This Row],[Jalon 2]]&lt;&gt;FALSE,Tableau1[[#This Row],[Jalon 2]]&lt;&gt;TRUE,F28&lt;&gt;""),DATEDIF(Tableau1[[#This Row],[Jalon 2]],F28,"d"),""),"")</f>
        <v/>
      </c>
      <c r="S26" s="7" t="str">
        <f>IFERROR(IF(AND(Tableau1[[#This Row],[Jalon 3]]&lt;&gt;"",Tableau1[[#This Row],[Jalon 3]]&lt;&gt;FALSE,Tableau1[[#This Row],[Jalon 3]]&lt;&gt;TRUE,G28&lt;&gt;""),DATEDIF(Tableau1[[#This Row],[Jalon 3]],G28,"d"),""),"")</f>
        <v/>
      </c>
      <c r="T26" s="7" t="str">
        <f>IFERROR(IF(AND(Tableau1[[#This Row],[Jalon 4]]&lt;&gt;"",Tableau1[[#This Row],[Jalon 4]]&lt;&gt;FALSE,Tableau1[[#This Row],[Jalon 4]]&lt;&gt;TRUE,H28&lt;&gt;""),DATEDIF(Tableau1[[#This Row],[Jalon 4]],H28,"d"),""),"")</f>
        <v/>
      </c>
      <c r="U26" s="7" t="str">
        <f>IFERROR(IF(AND(Tableau1[[#This Row],[Jalon 5]]&lt;&gt;"",Tableau1[[#This Row],[Jalon 5]]&lt;&gt;FALSE,Tableau1[[#This Row],[Jalon 5]]&lt;&gt;TRUE,I28&lt;&gt;""),DATEDIF(Tableau1[[#This Row],[Jalon 5]],I28,"d"),""),"")</f>
        <v/>
      </c>
      <c r="W26" s="48"/>
      <c r="X26" s="48"/>
      <c r="AA26" s="46"/>
      <c r="AB26" s="26"/>
      <c r="AC26" s="26"/>
      <c r="AD26" s="26"/>
      <c r="AE26" s="26"/>
      <c r="AF26" s="26"/>
    </row>
    <row r="27" spans="2:37" ht="16.2" x14ac:dyDescent="0.3">
      <c r="B27" s="12" t="str">
        <f>B28</f>
        <v>Phase 9</v>
      </c>
      <c r="C27" s="53"/>
      <c r="D27" s="3" t="s">
        <v>17</v>
      </c>
      <c r="E27" s="11"/>
      <c r="F27" s="11"/>
      <c r="G27" s="11"/>
      <c r="H27" s="11"/>
      <c r="I27" s="11"/>
      <c r="J27" s="2" t="str">
        <f>REPT("|",COUNTIF(Tableau1[[#This Row],[Jalon 1]:[Jalon 5]],TRUE)*10)</f>
        <v/>
      </c>
      <c r="K27" s="7">
        <f>COUNTIFS(Tableau1[[#This Row],[Jalon 1]:[Progression]],TRUE)</f>
        <v>0</v>
      </c>
      <c r="L27" s="7">
        <f ca="1">IF(AND(E28&lt;&gt;"",E28=FALSE,Tableau1[[#This Row],[Jalon 1]]&lt;&gt;"",TODAY()&gt;Tableau1[[#This Row],[Jalon 1]]),1,0)</f>
        <v>0</v>
      </c>
      <c r="M27" s="7">
        <f ca="1">IF(AND(F28&lt;&gt;"",F28=FALSE,Tableau1[[#This Row],[Jalon 2]]&lt;&gt;"",TODAY()&gt;Tableau1[[#This Row],[Jalon 2]]),1,0)</f>
        <v>0</v>
      </c>
      <c r="N27" s="7">
        <f ca="1">IF(AND(G28&lt;&gt;"",G28=FALSE,Tableau1[[#This Row],[Jalon 3]]&lt;&gt;"",TODAY()&gt;Tableau1[[#This Row],[Jalon 3]]),1,0)</f>
        <v>0</v>
      </c>
      <c r="O27" s="7">
        <f ca="1">IF(AND(H28&lt;&gt;"",H28=FALSE,Tableau1[[#This Row],[Jalon 4]]&lt;&gt;"",TODAY()&gt;Tableau1[[#This Row],[Jalon 4]]),1,0)</f>
        <v>0</v>
      </c>
      <c r="P27" s="7">
        <f ca="1">IF(AND(I28&lt;&gt;"",I28=FALSE,Tableau1[[#This Row],[Jalon 5]]&lt;&gt;"",TODAY()&gt;Tableau1[[#This Row],[Jalon 5]]),1,0)</f>
        <v>0</v>
      </c>
      <c r="Q27" s="7" t="str">
        <f>IFERROR(IF(AND(Tableau1[[#This Row],[Jalon 1]]&lt;&gt;"",Tableau1[[#This Row],[Jalon 1]]&lt;&gt;FALSE,Tableau1[[#This Row],[Jalon 1]]&lt;&gt;TRUE,E29&lt;&gt;""),DATEDIF(Tableau1[[#This Row],[Jalon 1]],E29,"d"),""),"")</f>
        <v/>
      </c>
      <c r="R27" s="7" t="str">
        <f>IFERROR(IF(AND(Tableau1[[#This Row],[Jalon 2]]&lt;&gt;"",Tableau1[[#This Row],[Jalon 2]]&lt;&gt;FALSE,Tableau1[[#This Row],[Jalon 2]]&lt;&gt;TRUE,F29&lt;&gt;""),DATEDIF(Tableau1[[#This Row],[Jalon 2]],F29,"d"),""),"")</f>
        <v/>
      </c>
      <c r="S27" s="7" t="str">
        <f>IFERROR(IF(AND(Tableau1[[#This Row],[Jalon 3]]&lt;&gt;"",Tableau1[[#This Row],[Jalon 3]]&lt;&gt;FALSE,Tableau1[[#This Row],[Jalon 3]]&lt;&gt;TRUE,G29&lt;&gt;""),DATEDIF(Tableau1[[#This Row],[Jalon 3]],G29,"d"),""),"")</f>
        <v/>
      </c>
      <c r="T27" s="7" t="str">
        <f>IFERROR(IF(AND(Tableau1[[#This Row],[Jalon 4]]&lt;&gt;"",Tableau1[[#This Row],[Jalon 4]]&lt;&gt;FALSE,Tableau1[[#This Row],[Jalon 4]]&lt;&gt;TRUE,H29&lt;&gt;""),DATEDIF(Tableau1[[#This Row],[Jalon 4]],H29,"d"),""),"")</f>
        <v/>
      </c>
      <c r="U27" s="7" t="str">
        <f>IFERROR(IF(AND(Tableau1[[#This Row],[Jalon 5]]&lt;&gt;"",Tableau1[[#This Row],[Jalon 5]]&lt;&gt;FALSE,Tableau1[[#This Row],[Jalon 5]]&lt;&gt;TRUE,I29&lt;&gt;""),DATEDIF(Tableau1[[#This Row],[Jalon 5]],I29,"d"),""),"")</f>
        <v/>
      </c>
      <c r="AA27" s="46"/>
      <c r="AB27" s="26"/>
      <c r="AC27" s="26"/>
      <c r="AD27" s="26"/>
      <c r="AE27" s="26"/>
      <c r="AF27" s="26"/>
    </row>
    <row r="28" spans="2:37" ht="16.2" x14ac:dyDescent="0.3">
      <c r="B28" s="8" t="s">
        <v>14</v>
      </c>
      <c r="C28" s="54"/>
      <c r="D28" s="3"/>
      <c r="E28" s="33" t="b">
        <v>0</v>
      </c>
      <c r="F28" s="33" t="b">
        <v>0</v>
      </c>
      <c r="G28" s="33" t="b">
        <v>0</v>
      </c>
      <c r="H28" s="33" t="b">
        <v>0</v>
      </c>
      <c r="I28" s="33" t="b">
        <v>0</v>
      </c>
      <c r="J28" s="2" t="str">
        <f>REPT("|",COUNTIF(Tableau1[[#This Row],[Jalon 1]:[Jalon 5]],TRUE)*10)</f>
        <v/>
      </c>
      <c r="K28" s="7">
        <f>COUNTIFS(Tableau1[[#This Row],[Jalon 1]:[Progression]],TRUE)</f>
        <v>0</v>
      </c>
      <c r="L28" s="7">
        <f ca="1">IF(AND(E29&lt;&gt;"",E29=FALSE,Tableau1[[#This Row],[Jalon 1]]&lt;&gt;"",TODAY()&gt;Tableau1[[#This Row],[Jalon 1]]),1,0)</f>
        <v>0</v>
      </c>
      <c r="M28" s="7">
        <f ca="1">IF(AND(F29&lt;&gt;"",F29=FALSE,Tableau1[[#This Row],[Jalon 2]]&lt;&gt;"",TODAY()&gt;Tableau1[[#This Row],[Jalon 2]]),1,0)</f>
        <v>0</v>
      </c>
      <c r="N28" s="7">
        <f ca="1">IF(AND(G29&lt;&gt;"",G29=FALSE,Tableau1[[#This Row],[Jalon 3]]&lt;&gt;"",TODAY()&gt;Tableau1[[#This Row],[Jalon 3]]),1,0)</f>
        <v>0</v>
      </c>
      <c r="O28" s="7">
        <f ca="1">IF(AND(H29&lt;&gt;"",H29=FALSE,Tableau1[[#This Row],[Jalon 4]]&lt;&gt;"",TODAY()&gt;Tableau1[[#This Row],[Jalon 4]]),1,0)</f>
        <v>0</v>
      </c>
      <c r="P28" s="7">
        <f ca="1">IF(AND(I29&lt;&gt;"",I29=FALSE,Tableau1[[#This Row],[Jalon 5]]&lt;&gt;"",TODAY()&gt;Tableau1[[#This Row],[Jalon 5]]),1,0)</f>
        <v>0</v>
      </c>
      <c r="Q28" s="7" t="str">
        <f>IFERROR(IF(AND(Tableau1[[#This Row],[Jalon 1]]&lt;&gt;"",Tableau1[[#This Row],[Jalon 1]]&lt;&gt;FALSE,Tableau1[[#This Row],[Jalon 1]]&lt;&gt;TRUE,E30&lt;&gt;""),DATEDIF(Tableau1[[#This Row],[Jalon 1]],E30,"d"),""),"")</f>
        <v/>
      </c>
      <c r="R28" s="7" t="str">
        <f>IFERROR(IF(AND(Tableau1[[#This Row],[Jalon 2]]&lt;&gt;"",Tableau1[[#This Row],[Jalon 2]]&lt;&gt;FALSE,Tableau1[[#This Row],[Jalon 2]]&lt;&gt;TRUE,F30&lt;&gt;""),DATEDIF(Tableau1[[#This Row],[Jalon 2]],F30,"d"),""),"")</f>
        <v/>
      </c>
      <c r="S28" s="7" t="str">
        <f>IFERROR(IF(AND(Tableau1[[#This Row],[Jalon 3]]&lt;&gt;"",Tableau1[[#This Row],[Jalon 3]]&lt;&gt;FALSE,Tableau1[[#This Row],[Jalon 3]]&lt;&gt;TRUE,G30&lt;&gt;""),DATEDIF(Tableau1[[#This Row],[Jalon 3]],G30,"d"),""),"")</f>
        <v/>
      </c>
      <c r="T28" s="7" t="str">
        <f>IFERROR(IF(AND(Tableau1[[#This Row],[Jalon 4]]&lt;&gt;"",Tableau1[[#This Row],[Jalon 4]]&lt;&gt;FALSE,Tableau1[[#This Row],[Jalon 4]]&lt;&gt;TRUE,H30&lt;&gt;""),DATEDIF(Tableau1[[#This Row],[Jalon 4]],H30,"d"),""),"")</f>
        <v/>
      </c>
      <c r="U28" s="7" t="str">
        <f>IFERROR(IF(AND(Tableau1[[#This Row],[Jalon 5]]&lt;&gt;"",Tableau1[[#This Row],[Jalon 5]]&lt;&gt;FALSE,Tableau1[[#This Row],[Jalon 5]]&lt;&gt;TRUE,I30&lt;&gt;""),DATEDIF(Tableau1[[#This Row],[Jalon 5]],I30,"d"),""),"")</f>
        <v/>
      </c>
      <c r="AA28" s="46"/>
      <c r="AB28" s="26"/>
      <c r="AC28" s="26"/>
      <c r="AD28" s="26"/>
      <c r="AE28" s="26"/>
      <c r="AF28" s="26"/>
    </row>
    <row r="29" spans="2:37" ht="16.2" x14ac:dyDescent="0.3">
      <c r="B29" s="13" t="str">
        <f>B28</f>
        <v>Phase 9</v>
      </c>
      <c r="C29" s="55"/>
      <c r="D29" s="4" t="s">
        <v>18</v>
      </c>
      <c r="E29" s="10"/>
      <c r="F29" s="10"/>
      <c r="G29" s="10"/>
      <c r="H29" s="10"/>
      <c r="I29" s="10"/>
      <c r="J29" s="5" t="str">
        <f>REPT("|",COUNTIF(Tableau1[[#This Row],[Jalon 1]:[Jalon 5]],TRUE)*10)</f>
        <v/>
      </c>
      <c r="K29" s="7">
        <f>COUNTIFS(Tableau1[[#This Row],[Jalon 1]:[Progression]],TRUE)</f>
        <v>0</v>
      </c>
      <c r="L29" s="7">
        <f ca="1">IF(AND(E30&lt;&gt;"",E30=FALSE,Tableau1[[#This Row],[Jalon 1]]&lt;&gt;"",TODAY()&gt;Tableau1[[#This Row],[Jalon 1]]),1,0)</f>
        <v>0</v>
      </c>
      <c r="M29" s="7">
        <f ca="1">IF(AND(F30&lt;&gt;"",F30=FALSE,Tableau1[[#This Row],[Jalon 2]]&lt;&gt;"",TODAY()&gt;Tableau1[[#This Row],[Jalon 2]]),1,0)</f>
        <v>0</v>
      </c>
      <c r="N29" s="7">
        <f ca="1">IF(AND(G30&lt;&gt;"",G30=FALSE,Tableau1[[#This Row],[Jalon 3]]&lt;&gt;"",TODAY()&gt;Tableau1[[#This Row],[Jalon 3]]),1,0)</f>
        <v>0</v>
      </c>
      <c r="O29" s="7">
        <f ca="1">IF(AND(H30&lt;&gt;"",H30=FALSE,Tableau1[[#This Row],[Jalon 4]]&lt;&gt;"",TODAY()&gt;Tableau1[[#This Row],[Jalon 4]]),1,0)</f>
        <v>0</v>
      </c>
      <c r="P29" s="7">
        <f ca="1">IF(AND(I30&lt;&gt;"",I30=FALSE,Tableau1[[#This Row],[Jalon 5]]&lt;&gt;"",TODAY()&gt;Tableau1[[#This Row],[Jalon 5]]),1,0)</f>
        <v>0</v>
      </c>
      <c r="Q29" s="7" t="str">
        <f>IFERROR(IF(AND(Tableau1[[#This Row],[Jalon 1]]&lt;&gt;"",Tableau1[[#This Row],[Jalon 1]]&lt;&gt;FALSE,Tableau1[[#This Row],[Jalon 1]]&lt;&gt;TRUE,E31&lt;&gt;""),DATEDIF(Tableau1[[#This Row],[Jalon 1]],E31,"d"),""),"")</f>
        <v/>
      </c>
      <c r="R29" s="7" t="str">
        <f>IFERROR(IF(AND(Tableau1[[#This Row],[Jalon 2]]&lt;&gt;"",Tableau1[[#This Row],[Jalon 2]]&lt;&gt;FALSE,Tableau1[[#This Row],[Jalon 2]]&lt;&gt;TRUE,F31&lt;&gt;""),DATEDIF(Tableau1[[#This Row],[Jalon 2]],F31,"d"),""),"")</f>
        <v/>
      </c>
      <c r="S29" s="7" t="str">
        <f>IFERROR(IF(AND(Tableau1[[#This Row],[Jalon 3]]&lt;&gt;"",Tableau1[[#This Row],[Jalon 3]]&lt;&gt;FALSE,Tableau1[[#This Row],[Jalon 3]]&lt;&gt;TRUE,G31&lt;&gt;""),DATEDIF(Tableau1[[#This Row],[Jalon 3]],G31,"d"),""),"")</f>
        <v/>
      </c>
      <c r="T29" s="7" t="str">
        <f>IFERROR(IF(AND(Tableau1[[#This Row],[Jalon 4]]&lt;&gt;"",Tableau1[[#This Row],[Jalon 4]]&lt;&gt;FALSE,Tableau1[[#This Row],[Jalon 4]]&lt;&gt;TRUE,H31&lt;&gt;""),DATEDIF(Tableau1[[#This Row],[Jalon 4]],H31,"d"),""),"")</f>
        <v/>
      </c>
      <c r="U29" s="7" t="str">
        <f>IFERROR(IF(AND(Tableau1[[#This Row],[Jalon 5]]&lt;&gt;"",Tableau1[[#This Row],[Jalon 5]]&lt;&gt;FALSE,Tableau1[[#This Row],[Jalon 5]]&lt;&gt;TRUE,I31&lt;&gt;""),DATEDIF(Tableau1[[#This Row],[Jalon 5]],I31,"d"),""),"")</f>
        <v/>
      </c>
      <c r="AA29" s="46"/>
      <c r="AB29" s="26"/>
      <c r="AC29" s="26"/>
      <c r="AD29" s="26"/>
      <c r="AE29" s="26"/>
      <c r="AF29" s="26"/>
    </row>
    <row r="30" spans="2:37" ht="16.2" x14ac:dyDescent="0.3">
      <c r="B30" s="12" t="str">
        <f>B31</f>
        <v>Phase 10</v>
      </c>
      <c r="C30" s="53"/>
      <c r="D30" s="3" t="s">
        <v>17</v>
      </c>
      <c r="E30" s="9"/>
      <c r="F30" s="9"/>
      <c r="G30" s="9"/>
      <c r="H30" s="9"/>
      <c r="I30" s="9"/>
      <c r="J30" s="2" t="str">
        <f>REPT("|",COUNTIF(Tableau1[[#This Row],[Jalon 1]:[Jalon 5]],TRUE)*10)</f>
        <v/>
      </c>
      <c r="K30" s="7">
        <f>COUNTIFS(Tableau1[[#This Row],[Jalon 1]:[Progression]],TRUE)</f>
        <v>0</v>
      </c>
      <c r="L30" s="7">
        <f ca="1">IF(AND(E31&lt;&gt;"",E31=FALSE,Tableau1[[#This Row],[Jalon 1]]&lt;&gt;"",TODAY()&gt;Tableau1[[#This Row],[Jalon 1]]),1,0)</f>
        <v>0</v>
      </c>
      <c r="M30" s="7">
        <f ca="1">IF(AND(F31&lt;&gt;"",F31=FALSE,Tableau1[[#This Row],[Jalon 2]]&lt;&gt;"",TODAY()&gt;Tableau1[[#This Row],[Jalon 2]]),1,0)</f>
        <v>0</v>
      </c>
      <c r="N30" s="7">
        <f ca="1">IF(AND(G31&lt;&gt;"",G31=FALSE,Tableau1[[#This Row],[Jalon 3]]&lt;&gt;"",TODAY()&gt;Tableau1[[#This Row],[Jalon 3]]),1,0)</f>
        <v>0</v>
      </c>
      <c r="O30" s="7">
        <f ca="1">IF(AND(H31&lt;&gt;"",H31=FALSE,Tableau1[[#This Row],[Jalon 4]]&lt;&gt;"",TODAY()&gt;Tableau1[[#This Row],[Jalon 4]]),1,0)</f>
        <v>0</v>
      </c>
      <c r="P30" s="7">
        <f ca="1">IF(AND(I31&lt;&gt;"",I31=FALSE,Tableau1[[#This Row],[Jalon 5]]&lt;&gt;"",TODAY()&gt;Tableau1[[#This Row],[Jalon 5]]),1,0)</f>
        <v>0</v>
      </c>
      <c r="Q30" s="7" t="str">
        <f>IFERROR(IF(AND(Tableau1[[#This Row],[Jalon 1]]&lt;&gt;"",Tableau1[[#This Row],[Jalon 1]]&lt;&gt;FALSE,Tableau1[[#This Row],[Jalon 1]]&lt;&gt;TRUE,E32&lt;&gt;""),DATEDIF(Tableau1[[#This Row],[Jalon 1]],E32,"d"),""),"")</f>
        <v/>
      </c>
      <c r="R30" s="7" t="str">
        <f>IFERROR(IF(AND(Tableau1[[#This Row],[Jalon 2]]&lt;&gt;"",Tableau1[[#This Row],[Jalon 2]]&lt;&gt;FALSE,Tableau1[[#This Row],[Jalon 2]]&lt;&gt;TRUE,F32&lt;&gt;""),DATEDIF(Tableau1[[#This Row],[Jalon 2]],F32,"d"),""),"")</f>
        <v/>
      </c>
      <c r="S30" s="7" t="str">
        <f>IFERROR(IF(AND(Tableau1[[#This Row],[Jalon 3]]&lt;&gt;"",Tableau1[[#This Row],[Jalon 3]]&lt;&gt;FALSE,Tableau1[[#This Row],[Jalon 3]]&lt;&gt;TRUE,G32&lt;&gt;""),DATEDIF(Tableau1[[#This Row],[Jalon 3]],G32,"d"),""),"")</f>
        <v/>
      </c>
      <c r="T30" s="7" t="str">
        <f>IFERROR(IF(AND(Tableau1[[#This Row],[Jalon 4]]&lt;&gt;"",Tableau1[[#This Row],[Jalon 4]]&lt;&gt;FALSE,Tableau1[[#This Row],[Jalon 4]]&lt;&gt;TRUE,H32&lt;&gt;""),DATEDIF(Tableau1[[#This Row],[Jalon 4]],H32,"d"),""),"")</f>
        <v/>
      </c>
      <c r="U30" s="7" t="str">
        <f>IFERROR(IF(AND(Tableau1[[#This Row],[Jalon 5]]&lt;&gt;"",Tableau1[[#This Row],[Jalon 5]]&lt;&gt;FALSE,Tableau1[[#This Row],[Jalon 5]]&lt;&gt;TRUE,I32&lt;&gt;""),DATEDIF(Tableau1[[#This Row],[Jalon 5]],I32,"d"),""),"")</f>
        <v/>
      </c>
      <c r="AA30" s="46"/>
      <c r="AB30" s="26"/>
      <c r="AC30" s="26"/>
      <c r="AD30" s="26"/>
      <c r="AE30" s="26"/>
      <c r="AF30" s="26"/>
    </row>
    <row r="31" spans="2:37" ht="16.2" x14ac:dyDescent="0.3">
      <c r="B31" s="8" t="s">
        <v>15</v>
      </c>
      <c r="C31" s="54"/>
      <c r="D31" s="3"/>
      <c r="E31" s="32" t="b">
        <v>0</v>
      </c>
      <c r="F31" s="32" t="b">
        <v>0</v>
      </c>
      <c r="G31" s="32" t="b">
        <v>0</v>
      </c>
      <c r="H31" s="32" t="b">
        <v>0</v>
      </c>
      <c r="I31" s="32" t="b">
        <v>0</v>
      </c>
      <c r="J31" s="2" t="str">
        <f>REPT("|",COUNTIF(Tableau1[[#This Row],[Jalon 1]:[Jalon 5]],TRUE)*10)</f>
        <v/>
      </c>
      <c r="K31" s="7">
        <f>COUNTIFS(Tableau1[[#This Row],[Jalon 1]:[Progression]],TRUE)</f>
        <v>0</v>
      </c>
      <c r="L31" s="7">
        <f ca="1">IF(AND(E32&lt;&gt;"",E32=FALSE,Tableau1[[#This Row],[Jalon 1]]&lt;&gt;"",TODAY()&gt;Tableau1[[#This Row],[Jalon 1]]),1,0)</f>
        <v>0</v>
      </c>
      <c r="M31" s="7">
        <f ca="1">IF(AND(F32&lt;&gt;"",F32=FALSE,Tableau1[[#This Row],[Jalon 2]]&lt;&gt;"",TODAY()&gt;Tableau1[[#This Row],[Jalon 2]]),1,0)</f>
        <v>0</v>
      </c>
      <c r="N31" s="7">
        <f ca="1">IF(AND(G32&lt;&gt;"",G32=FALSE,Tableau1[[#This Row],[Jalon 3]]&lt;&gt;"",TODAY()&gt;Tableau1[[#This Row],[Jalon 3]]),1,0)</f>
        <v>0</v>
      </c>
      <c r="O31" s="7">
        <f ca="1">IF(AND(H32&lt;&gt;"",H32=FALSE,Tableau1[[#This Row],[Jalon 4]]&lt;&gt;"",TODAY()&gt;Tableau1[[#This Row],[Jalon 4]]),1,0)</f>
        <v>0</v>
      </c>
      <c r="P31" s="7">
        <f ca="1">IF(AND(I32&lt;&gt;"",I32=FALSE,Tableau1[[#This Row],[Jalon 5]]&lt;&gt;"",TODAY()&gt;Tableau1[[#This Row],[Jalon 5]]),1,0)</f>
        <v>0</v>
      </c>
      <c r="Q31" s="7" t="str">
        <f>IFERROR(IF(AND(Tableau1[[#This Row],[Jalon 1]]&lt;&gt;"",Tableau1[[#This Row],[Jalon 1]]&lt;&gt;FALSE,Tableau1[[#This Row],[Jalon 1]]&lt;&gt;TRUE,E33&lt;&gt;""),DATEDIF(Tableau1[[#This Row],[Jalon 1]],E33,"d"),""),"")</f>
        <v/>
      </c>
      <c r="R31" s="7" t="str">
        <f>IFERROR(IF(AND(Tableau1[[#This Row],[Jalon 2]]&lt;&gt;"",Tableau1[[#This Row],[Jalon 2]]&lt;&gt;FALSE,Tableau1[[#This Row],[Jalon 2]]&lt;&gt;TRUE,F33&lt;&gt;""),DATEDIF(Tableau1[[#This Row],[Jalon 2]],F33,"d"),""),"")</f>
        <v/>
      </c>
      <c r="S31" s="7" t="str">
        <f>IFERROR(IF(AND(Tableau1[[#This Row],[Jalon 3]]&lt;&gt;"",Tableau1[[#This Row],[Jalon 3]]&lt;&gt;FALSE,Tableau1[[#This Row],[Jalon 3]]&lt;&gt;TRUE,G33&lt;&gt;""),DATEDIF(Tableau1[[#This Row],[Jalon 3]],G33,"d"),""),"")</f>
        <v/>
      </c>
      <c r="T31" s="7" t="str">
        <f>IFERROR(IF(AND(Tableau1[[#This Row],[Jalon 4]]&lt;&gt;"",Tableau1[[#This Row],[Jalon 4]]&lt;&gt;FALSE,Tableau1[[#This Row],[Jalon 4]]&lt;&gt;TRUE,H33&lt;&gt;""),DATEDIF(Tableau1[[#This Row],[Jalon 4]],H33,"d"),""),"")</f>
        <v/>
      </c>
      <c r="U31" s="7" t="str">
        <f>IFERROR(IF(AND(Tableau1[[#This Row],[Jalon 5]]&lt;&gt;"",Tableau1[[#This Row],[Jalon 5]]&lt;&gt;FALSE,Tableau1[[#This Row],[Jalon 5]]&lt;&gt;TRUE,I33&lt;&gt;""),DATEDIF(Tableau1[[#This Row],[Jalon 5]],I33,"d"),""),"")</f>
        <v/>
      </c>
      <c r="AA31" s="46"/>
      <c r="AB31" s="26"/>
      <c r="AC31" s="26"/>
      <c r="AD31" s="26"/>
      <c r="AE31" s="26"/>
      <c r="AF31" s="26"/>
    </row>
    <row r="32" spans="2:37" ht="16.2" x14ac:dyDescent="0.3">
      <c r="B32" s="13" t="str">
        <f>B31</f>
        <v>Phase 10</v>
      </c>
      <c r="C32" s="55"/>
      <c r="D32" s="4" t="s">
        <v>18</v>
      </c>
      <c r="E32" s="10"/>
      <c r="F32" s="10"/>
      <c r="G32" s="10"/>
      <c r="H32" s="10"/>
      <c r="I32" s="10"/>
      <c r="J32" s="5" t="str">
        <f>REPT("|",COUNTIF(Tableau1[[#This Row],[Jalon 1]:[Jalon 5]],TRUE)*10)</f>
        <v/>
      </c>
      <c r="K32" s="7">
        <f>COUNTIFS(Tableau1[[#This Row],[Jalon 1]:[Progression]],TRUE)</f>
        <v>0</v>
      </c>
      <c r="L32" s="7">
        <f ca="1">IF(AND(E33&lt;&gt;"",E33=FALSE,Tableau1[[#This Row],[Jalon 1]]&lt;&gt;"",TODAY()&gt;Tableau1[[#This Row],[Jalon 1]]),1,0)</f>
        <v>0</v>
      </c>
      <c r="M32" s="7">
        <f ca="1">IF(AND(F33&lt;&gt;"",F33=FALSE,Tableau1[[#This Row],[Jalon 2]]&lt;&gt;"",TODAY()&gt;Tableau1[[#This Row],[Jalon 2]]),1,0)</f>
        <v>0</v>
      </c>
      <c r="N32" s="7">
        <f ca="1">IF(AND(G33&lt;&gt;"",G33=FALSE,Tableau1[[#This Row],[Jalon 3]]&lt;&gt;"",TODAY()&gt;Tableau1[[#This Row],[Jalon 3]]),1,0)</f>
        <v>0</v>
      </c>
      <c r="O32" s="7">
        <f ca="1">IF(AND(H33&lt;&gt;"",H33=FALSE,Tableau1[[#This Row],[Jalon 4]]&lt;&gt;"",TODAY()&gt;Tableau1[[#This Row],[Jalon 4]]),1,0)</f>
        <v>0</v>
      </c>
      <c r="P32" s="7">
        <f ca="1">IF(AND(I33&lt;&gt;"",I33=FALSE,Tableau1[[#This Row],[Jalon 5]]&lt;&gt;"",TODAY()&gt;Tableau1[[#This Row],[Jalon 5]]),1,0)</f>
        <v>0</v>
      </c>
      <c r="Q32" s="7" t="str">
        <f>IFERROR(IF(AND(Tableau1[[#This Row],[Jalon 1]]&lt;&gt;"",Tableau1[[#This Row],[Jalon 1]]&lt;&gt;FALSE,Tableau1[[#This Row],[Jalon 1]]&lt;&gt;TRUE,E34&lt;&gt;""),DATEDIF(Tableau1[[#This Row],[Jalon 1]],E34,"d"),""),"")</f>
        <v/>
      </c>
      <c r="R32" s="7" t="str">
        <f>IFERROR(IF(AND(Tableau1[[#This Row],[Jalon 2]]&lt;&gt;"",Tableau1[[#This Row],[Jalon 2]]&lt;&gt;FALSE,Tableau1[[#This Row],[Jalon 2]]&lt;&gt;TRUE,F34&lt;&gt;""),DATEDIF(Tableau1[[#This Row],[Jalon 2]],F34,"d"),""),"")</f>
        <v/>
      </c>
      <c r="S32" s="7" t="str">
        <f>IFERROR(IF(AND(Tableau1[[#This Row],[Jalon 3]]&lt;&gt;"",Tableau1[[#This Row],[Jalon 3]]&lt;&gt;FALSE,Tableau1[[#This Row],[Jalon 3]]&lt;&gt;TRUE,G34&lt;&gt;""),DATEDIF(Tableau1[[#This Row],[Jalon 3]],G34,"d"),""),"")</f>
        <v/>
      </c>
      <c r="T32" s="7" t="str">
        <f>IFERROR(IF(AND(Tableau1[[#This Row],[Jalon 4]]&lt;&gt;"",Tableau1[[#This Row],[Jalon 4]]&lt;&gt;FALSE,Tableau1[[#This Row],[Jalon 4]]&lt;&gt;TRUE,H34&lt;&gt;""),DATEDIF(Tableau1[[#This Row],[Jalon 4]],H34,"d"),""),"")</f>
        <v/>
      </c>
      <c r="U32" s="7" t="str">
        <f>IFERROR(IF(AND(Tableau1[[#This Row],[Jalon 5]]&lt;&gt;"",Tableau1[[#This Row],[Jalon 5]]&lt;&gt;FALSE,Tableau1[[#This Row],[Jalon 5]]&lt;&gt;TRUE,I34&lt;&gt;""),DATEDIF(Tableau1[[#This Row],[Jalon 5]],I34,"d"),""),"")</f>
        <v/>
      </c>
      <c r="AA32" s="46"/>
      <c r="AB32" s="26"/>
      <c r="AC32" s="26"/>
      <c r="AD32" s="26"/>
      <c r="AE32" s="26"/>
      <c r="AF32" s="26"/>
    </row>
    <row r="33" spans="28:32" ht="15.6" x14ac:dyDescent="0.3">
      <c r="AB33" s="26"/>
      <c r="AC33" s="26"/>
      <c r="AD33" s="26"/>
      <c r="AE33" s="26"/>
      <c r="AF33" s="26"/>
    </row>
  </sheetData>
  <sheetProtection formatColumns="0" selectLockedCells="1"/>
  <mergeCells count="2">
    <mergeCell ref="Y3:Y4"/>
    <mergeCell ref="W3:W4"/>
  </mergeCells>
  <phoneticPr fontId="3" type="noConversion"/>
  <conditionalFormatting sqref="B4:C31">
    <cfRule type="expression" dxfId="29" priority="3">
      <formula>IF(K4=5,1,0)</formula>
    </cfRule>
  </conditionalFormatting>
  <conditionalFormatting sqref="E5:I5 E8:I8 E11:I11 E14:I14 E17:I17 E20:I20 E23:I23 E26:I26 E29:I29 E32:I32">
    <cfRule type="expression" dxfId="28" priority="7">
      <formula>IF(E5&lt;=E3,1,0)</formula>
    </cfRule>
    <cfRule type="expression" dxfId="27" priority="8">
      <formula>IF(E5&gt;E3,1,0)</formula>
    </cfRule>
    <cfRule type="expression" dxfId="26" priority="9">
      <formula>IF(AND(E4=TRUE,E5=""),1,0)</formula>
    </cfRule>
  </conditionalFormatting>
  <conditionalFormatting sqref="AB4:AF4">
    <cfRule type="cellIs" dxfId="25" priority="4" operator="equal">
      <formula>"0 j"</formula>
    </cfRule>
  </conditionalFormatting>
  <conditionalFormatting sqref="W13:X22">
    <cfRule type="expression" dxfId="24" priority="5">
      <formula>IF(LEN($W13)&gt;0,1,0)</formula>
    </cfRule>
  </conditionalFormatting>
  <conditionalFormatting sqref="E3:I3 E6:I6 E9:I9 E12:I12 E15:I15 E18:I18 E21:I21 E24:I24 E27:I27 E30:I30">
    <cfRule type="expression" dxfId="23" priority="2">
      <formula>IF(AND(E3&lt;&gt;"",E3&lt;TODAY(),E4=FALSE),1,0)</formula>
    </cfRule>
  </conditionalFormatting>
  <conditionalFormatting sqref="AB20:AF20">
    <cfRule type="cellIs" dxfId="22" priority="1" operator="equal">
      <formula>0</formula>
    </cfRule>
  </conditionalFormatting>
  <dataValidations count="1">
    <dataValidation type="date" operator="greaterThan" allowBlank="1" showInputMessage="1" showErrorMessage="1" errorTitle="Format attendu :" error="Une date au format JJ/MM/AAAA." sqref="E3:I3 E5:I6 E32:I32 E11:I12 E14:I15 E17:I18 E20:I21 E23:I24 E26:I27 E29:I30 F8:I8 E8 E9:I9" xr:uid="{D665CDEC-0B0A-44C8-ACA9-7CDDF45C5D06}">
      <formula1>36526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2" r:id="rId4" name="Check Box 68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6</xdr:row>
                    <xdr:rowOff>38100</xdr:rowOff>
                  </from>
                  <to>
                    <xdr:col>4</xdr:col>
                    <xdr:colOff>441960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" name="Check Box 69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6</xdr:row>
                    <xdr:rowOff>38100</xdr:rowOff>
                  </from>
                  <to>
                    <xdr:col>6</xdr:col>
                    <xdr:colOff>449580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" name="Check Box 70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6</xdr:row>
                    <xdr:rowOff>38100</xdr:rowOff>
                  </from>
                  <to>
                    <xdr:col>5</xdr:col>
                    <xdr:colOff>441960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" name="Check Box 71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6</xdr:row>
                    <xdr:rowOff>38100</xdr:rowOff>
                  </from>
                  <to>
                    <xdr:col>7</xdr:col>
                    <xdr:colOff>449580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" name="Check Box 72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6</xdr:row>
                    <xdr:rowOff>38100</xdr:rowOff>
                  </from>
                  <to>
                    <xdr:col>8</xdr:col>
                    <xdr:colOff>449580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9" name="Check Box 73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12</xdr:row>
                    <xdr:rowOff>7620</xdr:rowOff>
                  </from>
                  <to>
                    <xdr:col>4</xdr:col>
                    <xdr:colOff>441960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0" name="Check Box 74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12</xdr:row>
                    <xdr:rowOff>7620</xdr:rowOff>
                  </from>
                  <to>
                    <xdr:col>6</xdr:col>
                    <xdr:colOff>441960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1" name="Check Box 75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12</xdr:row>
                    <xdr:rowOff>7620</xdr:rowOff>
                  </from>
                  <to>
                    <xdr:col>5</xdr:col>
                    <xdr:colOff>441960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" name="Check Box 76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12</xdr:row>
                    <xdr:rowOff>7620</xdr:rowOff>
                  </from>
                  <to>
                    <xdr:col>7</xdr:col>
                    <xdr:colOff>441960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3" name="Check Box 77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12</xdr:row>
                    <xdr:rowOff>7620</xdr:rowOff>
                  </from>
                  <to>
                    <xdr:col>8</xdr:col>
                    <xdr:colOff>449580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4" name="Check Box 78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18</xdr:row>
                    <xdr:rowOff>7620</xdr:rowOff>
                  </from>
                  <to>
                    <xdr:col>4</xdr:col>
                    <xdr:colOff>441960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5" name="Check Box 79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18</xdr:row>
                    <xdr:rowOff>7620</xdr:rowOff>
                  </from>
                  <to>
                    <xdr:col>6</xdr:col>
                    <xdr:colOff>441960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6" name="Check Box 80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18</xdr:row>
                    <xdr:rowOff>7620</xdr:rowOff>
                  </from>
                  <to>
                    <xdr:col>5</xdr:col>
                    <xdr:colOff>441960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7" name="Check Box 81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18</xdr:row>
                    <xdr:rowOff>7620</xdr:rowOff>
                  </from>
                  <to>
                    <xdr:col>7</xdr:col>
                    <xdr:colOff>441960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8" name="Check Box 82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18</xdr:row>
                    <xdr:rowOff>7620</xdr:rowOff>
                  </from>
                  <to>
                    <xdr:col>8</xdr:col>
                    <xdr:colOff>449580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9" name="Check Box 83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24</xdr:row>
                    <xdr:rowOff>30480</xdr:rowOff>
                  </from>
                  <to>
                    <xdr:col>4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0" name="Check Box 84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24</xdr:row>
                    <xdr:rowOff>30480</xdr:rowOff>
                  </from>
                  <to>
                    <xdr:col>6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1" name="Check Box 85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24</xdr:row>
                    <xdr:rowOff>30480</xdr:rowOff>
                  </from>
                  <to>
                    <xdr:col>5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2" name="Check Box 86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24</xdr:row>
                    <xdr:rowOff>30480</xdr:rowOff>
                  </from>
                  <to>
                    <xdr:col>7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3" name="Check Box 87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24</xdr:row>
                    <xdr:rowOff>30480</xdr:rowOff>
                  </from>
                  <to>
                    <xdr:col>8</xdr:col>
                    <xdr:colOff>449580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30</xdr:row>
                    <xdr:rowOff>45720</xdr:rowOff>
                  </from>
                  <to>
                    <xdr:col>4</xdr:col>
                    <xdr:colOff>441960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30</xdr:row>
                    <xdr:rowOff>45720</xdr:rowOff>
                  </from>
                  <to>
                    <xdr:col>6</xdr:col>
                    <xdr:colOff>441960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6" name="Check Box 90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30</xdr:row>
                    <xdr:rowOff>45720</xdr:rowOff>
                  </from>
                  <to>
                    <xdr:col>5</xdr:col>
                    <xdr:colOff>441960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7" name="Check Box 91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30</xdr:row>
                    <xdr:rowOff>45720</xdr:rowOff>
                  </from>
                  <to>
                    <xdr:col>7</xdr:col>
                    <xdr:colOff>441960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8" name="Check Box 92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30</xdr:row>
                    <xdr:rowOff>45720</xdr:rowOff>
                  </from>
                  <to>
                    <xdr:col>8</xdr:col>
                    <xdr:colOff>449580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9" name="Check Box 93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9</xdr:row>
                    <xdr:rowOff>7620</xdr:rowOff>
                  </from>
                  <to>
                    <xdr:col>4</xdr:col>
                    <xdr:colOff>441960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0" name="Check Box 94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9</xdr:row>
                    <xdr:rowOff>7620</xdr:rowOff>
                  </from>
                  <to>
                    <xdr:col>6</xdr:col>
                    <xdr:colOff>441960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1" name="Check Box 95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9</xdr:row>
                    <xdr:rowOff>7620</xdr:rowOff>
                  </from>
                  <to>
                    <xdr:col>5</xdr:col>
                    <xdr:colOff>441960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2" name="Check Box 96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9</xdr:row>
                    <xdr:rowOff>7620</xdr:rowOff>
                  </from>
                  <to>
                    <xdr:col>7</xdr:col>
                    <xdr:colOff>441960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3" name="Check Box 97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9</xdr:row>
                    <xdr:rowOff>7620</xdr:rowOff>
                  </from>
                  <to>
                    <xdr:col>8</xdr:col>
                    <xdr:colOff>449580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4" name="Check Box 98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15</xdr:row>
                    <xdr:rowOff>30480</xdr:rowOff>
                  </from>
                  <to>
                    <xdr:col>4</xdr:col>
                    <xdr:colOff>441960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5" name="Check Box 99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15</xdr:row>
                    <xdr:rowOff>30480</xdr:rowOff>
                  </from>
                  <to>
                    <xdr:col>6</xdr:col>
                    <xdr:colOff>441960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6" name="Check Box 100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15</xdr:row>
                    <xdr:rowOff>30480</xdr:rowOff>
                  </from>
                  <to>
                    <xdr:col>5</xdr:col>
                    <xdr:colOff>441960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7" name="Check Box 101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15</xdr:row>
                    <xdr:rowOff>30480</xdr:rowOff>
                  </from>
                  <to>
                    <xdr:col>7</xdr:col>
                    <xdr:colOff>441960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8" name="Check Box 102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15</xdr:row>
                    <xdr:rowOff>30480</xdr:rowOff>
                  </from>
                  <to>
                    <xdr:col>8</xdr:col>
                    <xdr:colOff>449580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9" name="Check Box 103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21</xdr:row>
                    <xdr:rowOff>7620</xdr:rowOff>
                  </from>
                  <to>
                    <xdr:col>4</xdr:col>
                    <xdr:colOff>441960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0" name="Check Box 104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21</xdr:row>
                    <xdr:rowOff>7620</xdr:rowOff>
                  </from>
                  <to>
                    <xdr:col>6</xdr:col>
                    <xdr:colOff>441960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1" name="Check Box 105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21</xdr:row>
                    <xdr:rowOff>7620</xdr:rowOff>
                  </from>
                  <to>
                    <xdr:col>5</xdr:col>
                    <xdr:colOff>441960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2" name="Check Box 106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21</xdr:row>
                    <xdr:rowOff>7620</xdr:rowOff>
                  </from>
                  <to>
                    <xdr:col>7</xdr:col>
                    <xdr:colOff>441960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3" name="Check Box 107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21</xdr:row>
                    <xdr:rowOff>7620</xdr:rowOff>
                  </from>
                  <to>
                    <xdr:col>8</xdr:col>
                    <xdr:colOff>449580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4" name="Check Box 108">
              <controlPr defaultSize="0" autoFill="0" autoLine="0" autoPict="0" altText="">
                <anchor moveWithCells="1">
                  <from>
                    <xdr:col>4</xdr:col>
                    <xdr:colOff>220980</xdr:colOff>
                    <xdr:row>27</xdr:row>
                    <xdr:rowOff>15240</xdr:rowOff>
                  </from>
                  <to>
                    <xdr:col>4</xdr:col>
                    <xdr:colOff>441960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5" name="Check Box 109">
              <controlPr defaultSize="0" autoFill="0" autoLine="0" autoPict="0" altText="">
                <anchor moveWithCells="1">
                  <from>
                    <xdr:col>6</xdr:col>
                    <xdr:colOff>220980</xdr:colOff>
                    <xdr:row>27</xdr:row>
                    <xdr:rowOff>15240</xdr:rowOff>
                  </from>
                  <to>
                    <xdr:col>6</xdr:col>
                    <xdr:colOff>441960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6" name="Check Box 110">
              <controlPr defaultSize="0" autoFill="0" autoLine="0" autoPict="0" altText="">
                <anchor moveWithCells="1">
                  <from>
                    <xdr:col>5</xdr:col>
                    <xdr:colOff>220980</xdr:colOff>
                    <xdr:row>27</xdr:row>
                    <xdr:rowOff>15240</xdr:rowOff>
                  </from>
                  <to>
                    <xdr:col>5</xdr:col>
                    <xdr:colOff>441960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7" name="Check Box 111">
              <controlPr defaultSize="0" autoFill="0" autoLine="0" autoPict="0" altText="">
                <anchor moveWithCells="1">
                  <from>
                    <xdr:col>7</xdr:col>
                    <xdr:colOff>228600</xdr:colOff>
                    <xdr:row>27</xdr:row>
                    <xdr:rowOff>15240</xdr:rowOff>
                  </from>
                  <to>
                    <xdr:col>7</xdr:col>
                    <xdr:colOff>441960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8" name="Check Box 112">
              <controlPr defaultSize="0" autoFill="0" autoLine="0" autoPict="0" altText="">
                <anchor moveWithCells="1">
                  <from>
                    <xdr:col>8</xdr:col>
                    <xdr:colOff>228600</xdr:colOff>
                    <xdr:row>27</xdr:row>
                    <xdr:rowOff>15240</xdr:rowOff>
                  </from>
                  <to>
                    <xdr:col>8</xdr:col>
                    <xdr:colOff>449580</xdr:colOff>
                    <xdr:row>27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49" name="Check Box 52">
              <controlPr defaultSize="0" autoFill="0" autoLine="0" autoPict="0" altText="">
                <anchor moveWithCells="1" sizeWithCells="1">
                  <from>
                    <xdr:col>4</xdr:col>
                    <xdr:colOff>236220</xdr:colOff>
                    <xdr:row>2</xdr:row>
                    <xdr:rowOff>198120</xdr:rowOff>
                  </from>
                  <to>
                    <xdr:col>4</xdr:col>
                    <xdr:colOff>472440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50" name="Check Box 59">
              <controlPr defaultSize="0" autoFill="0" autoLine="0" autoPict="0" altText="">
                <anchor moveWithCells="1" sizeWithCells="1">
                  <from>
                    <xdr:col>6</xdr:col>
                    <xdr:colOff>228600</xdr:colOff>
                    <xdr:row>2</xdr:row>
                    <xdr:rowOff>198120</xdr:rowOff>
                  </from>
                  <to>
                    <xdr:col>6</xdr:col>
                    <xdr:colOff>464820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51" name="Check Box 60">
              <controlPr defaultSize="0" autoFill="0" autoLine="0" autoPict="0" altText="">
                <anchor moveWithCells="1" sizeWithCells="1">
                  <from>
                    <xdr:col>5</xdr:col>
                    <xdr:colOff>236220</xdr:colOff>
                    <xdr:row>2</xdr:row>
                    <xdr:rowOff>198120</xdr:rowOff>
                  </from>
                  <to>
                    <xdr:col>5</xdr:col>
                    <xdr:colOff>464820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52" name="Check Box 61">
              <controlPr defaultSize="0" autoFill="0" autoLine="0" autoPict="0" altText="">
                <anchor moveWithCells="1" sizeWithCells="1">
                  <from>
                    <xdr:col>7</xdr:col>
                    <xdr:colOff>228600</xdr:colOff>
                    <xdr:row>2</xdr:row>
                    <xdr:rowOff>198120</xdr:rowOff>
                  </from>
                  <to>
                    <xdr:col>7</xdr:col>
                    <xdr:colOff>457200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53" name="Check Box 62">
              <controlPr defaultSize="0" autoFill="0" autoLine="0" autoPict="0" altText="">
                <anchor moveWithCells="1" sizeWithCells="1">
                  <from>
                    <xdr:col>8</xdr:col>
                    <xdr:colOff>220980</xdr:colOff>
                    <xdr:row>2</xdr:row>
                    <xdr:rowOff>198120</xdr:rowOff>
                  </from>
                  <to>
                    <xdr:col>8</xdr:col>
                    <xdr:colOff>449580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  <tableParts count="1"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Suivi Projet</vt:lpstr>
      <vt:lpstr>rng_1</vt:lpstr>
      <vt:lpstr>rng_2</vt:lpstr>
      <vt:lpstr>rng_3</vt:lpstr>
      <vt:lpstr>rng_4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dcterms:created xsi:type="dcterms:W3CDTF">2024-01-02T14:23:36Z</dcterms:created>
  <dcterms:modified xsi:type="dcterms:W3CDTF">2024-01-19T17:54:56Z</dcterms:modified>
</cp:coreProperties>
</file>